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827"/>
  <workbookPr showInkAnnotation="0"/>
  <mc:AlternateContent xmlns:mc="http://schemas.openxmlformats.org/markup-compatibility/2006">
    <mc:Choice Requires="x15">
      <x15ac:absPath xmlns:x15ac="http://schemas.microsoft.com/office/spreadsheetml/2010/11/ac" url="C:\Users\nagas\OneDrive\ドキュメント\rikujo\2025県選手権関係\実施要項\HP掲載\"/>
    </mc:Choice>
  </mc:AlternateContent>
  <xr:revisionPtr revIDLastSave="0" documentId="8_{033F80EF-92C0-4DA4-ABF3-F1B33650AB25}" xr6:coauthVersionLast="47" xr6:coauthVersionMax="47" xr10:uidLastSave="{00000000-0000-0000-0000-000000000000}"/>
  <workbookProtection workbookAlgorithmName="SHA-512" workbookHashValue="To4EBkHSsBD/6aKHFPvEo8vonFHXCByU0UntU6Numxag2cKKN7Gs9Odv2lpktG8AavWsF1VBCLo2BQ3n6RuJ+A==" workbookSaltValue="KC6nbqv4SIyn9BRguxXIeA==" workbookSpinCount="100000" lockStructure="1"/>
  <bookViews>
    <workbookView xWindow="480" yWindow="345" windowWidth="18540" windowHeight="14130" tabRatio="970" xr2:uid="{00000000-000D-0000-FFFF-FFFF00000000}"/>
  </bookViews>
  <sheets>
    <sheet name="説明・注意(はじめに) 最初に必ず読んでください" sheetId="32" r:id="rId1"/>
    <sheet name="基礎データ" sheetId="30" r:id="rId2"/>
    <sheet name="個人種目入力" sheetId="1" r:id="rId3"/>
    <sheet name="リレー種目入力" sheetId="18" r:id="rId4"/>
    <sheet name="参加申込一覧表（男子）" sheetId="37" r:id="rId5"/>
    <sheet name="参加申込一覧表（女子）" sheetId="35" r:id="rId6"/>
    <sheet name="参加料納入書" sheetId="39" r:id="rId7"/>
    <sheet name="Sheet1" sheetId="38" state="hidden" r:id="rId8"/>
    <sheet name="種目処理" sheetId="34" state="hidden" r:id="rId9"/>
    <sheet name="自由シート" sheetId="29" r:id="rId10"/>
    <sheet name="(種目・作業用)" sheetId="31" state="hidden" r:id="rId11"/>
    <sheet name="kyougisha転記用" sheetId="4" state="hidden" r:id="rId12"/>
    <sheet name="relay転記用" sheetId="27" state="hidden" r:id="rId13"/>
  </sheets>
  <externalReferences>
    <externalReference r:id="rId14"/>
  </externalReferences>
  <definedNames>
    <definedName name="_ken1" localSheetId="6">#REF!</definedName>
    <definedName name="_ken1">'[1]申込書（個人種目）'!$AG$201:$AG$248</definedName>
    <definedName name="_ken2" localSheetId="6">#REF!</definedName>
    <definedName name="_ken2">'[1]申込書（リレー種目）'!$AG$119:$AG$166</definedName>
    <definedName name="gakunen1" localSheetId="10">'[1]申込書（個人種目）'!$E$202:$E$209</definedName>
    <definedName name="gakunen1" localSheetId="5">'参加申込一覧表（女子）'!#REF!</definedName>
    <definedName name="gakunen1" localSheetId="4">'参加申込一覧表（男子）'!#REF!</definedName>
    <definedName name="gakunen1" localSheetId="6">#REF!</definedName>
    <definedName name="gakunen1">個人種目入力!$F$133:$F$150</definedName>
    <definedName name="gakunen2" localSheetId="10">'[1]申込書（リレー種目）'!$M$120:$M$127</definedName>
    <definedName name="gakunen2" localSheetId="6">#REF!</definedName>
    <definedName name="gakunen2">リレー種目入力!$H$71:$H$88</definedName>
    <definedName name="gender1" localSheetId="10">'[1]申込書（個人種目）'!$F$202:$F$203</definedName>
    <definedName name="gender1" localSheetId="5">'参加申込一覧表（女子）'!#REF!</definedName>
    <definedName name="gender1" localSheetId="4">'参加申込一覧表（男子）'!#REF!</definedName>
    <definedName name="gender1" localSheetId="6">#REF!</definedName>
    <definedName name="gender1">個人種目入力!$G$133:$G$134</definedName>
    <definedName name="prefec1" localSheetId="5">'参加申込一覧表（女子）'!#REF!</definedName>
    <definedName name="prefec1" localSheetId="4">'参加申込一覧表（男子）'!#REF!</definedName>
    <definedName name="prefec1">個人種目入力!$AS$132:$AS$179</definedName>
    <definedName name="prefec2">リレー種目入力!$AO$70:$AO$117</definedName>
    <definedName name="_xlnm.Print_Area" localSheetId="3">リレー種目入力!$A$1:$V$30</definedName>
    <definedName name="_xlnm.Print_Area" localSheetId="1">基礎データ!$A$1:$E$12</definedName>
    <definedName name="_xlnm.Print_Area" localSheetId="2">個人種目入力!$A$1:$Z$126</definedName>
    <definedName name="_xlnm.Print_Area" localSheetId="5">'参加申込一覧表（女子）'!$A$1:$L$81</definedName>
    <definedName name="_xlnm.Print_Area" localSheetId="4">'参加申込一覧表（男子）'!$A$1:$L$81</definedName>
    <definedName name="_xlnm.Print_Area" localSheetId="6">参加料納入書!$A$1:$L$37</definedName>
    <definedName name="_xlnm.Print_Area" localSheetId="0">'説明・注意(はじめに) 最初に必ず読んでください'!$A$1:$AC$193</definedName>
    <definedName name="_xlnm.Print_Titles" localSheetId="2">個人種目入力!$1:$6</definedName>
    <definedName name="shozoku" localSheetId="5">'参加申込一覧表（女子）'!$F$82:$F$105</definedName>
    <definedName name="shozoku" localSheetId="4">'参加申込一覧表（男子）'!$F$82:$F$105</definedName>
    <definedName name="shozoku">個人種目入力!$H$223:$H$286</definedName>
    <definedName name="shozoku2">リレー種目入力!$E$94:$E$153</definedName>
    <definedName name="shubetsu1" localSheetId="10">'[1]申込書（個人種目）'!$AB$201:$AB$205</definedName>
    <definedName name="shubetsu1" localSheetId="5">'参加申込一覧表（女子）'!#REF!</definedName>
    <definedName name="shubetsu1" localSheetId="4">'参加申込一覧表（男子）'!#REF!</definedName>
    <definedName name="shubetsu1" localSheetId="6">#REF!</definedName>
    <definedName name="shubetsu1">個人種目入力!$AN$132:$AN$135</definedName>
    <definedName name="shubetsu2" localSheetId="10">'[1]申込書（リレー種目）'!$AB$119:$AB$123</definedName>
    <definedName name="shubetsu2" localSheetId="6">#REF!</definedName>
    <definedName name="shubetsu2">リレー種目入力!$AJ$70:$AJ$73</definedName>
    <definedName name="shumoku1" localSheetId="10">'[1]申込書（個人種目）'!$G$202:$G$237</definedName>
    <definedName name="shumoku1" localSheetId="5">'参加申込一覧表（女子）'!#REF!</definedName>
    <definedName name="shumoku1" localSheetId="4">'参加申込一覧表（男子）'!#REF!</definedName>
    <definedName name="shumoku1" localSheetId="6">#REF!</definedName>
    <definedName name="shumoku1">個人種目入力!#REF!</definedName>
    <definedName name="shumoku2" localSheetId="10">'[1]申込書（リレー種目）'!$C$120:$C$123</definedName>
    <definedName name="shumoku2" localSheetId="6">#REF!</definedName>
    <definedName name="shumoku2">リレー種目入力!$C$71:$C$74</definedName>
    <definedName name="shumoku3">#REF!</definedName>
    <definedName name="shumoku4">#REF!</definedName>
    <definedName name="team2" localSheetId="10">'[1]申込書（リレー種目）'!$D$120:$D$124</definedName>
    <definedName name="team2" localSheetId="5">リレー種目入力!#REF!</definedName>
    <definedName name="team2" localSheetId="4">リレー種目入力!#REF!</definedName>
    <definedName name="team2" localSheetId="6">#REF!</definedName>
    <definedName name="team2">リレー種目入力!#REF!</definedName>
    <definedName name="女" localSheetId="5">'参加申込一覧表（女子）'!#REF!</definedName>
    <definedName name="女" localSheetId="4">'参加申込一覧表（男子）'!#REF!</definedName>
    <definedName name="女">個人種目入力!$J$191:$J$217</definedName>
    <definedName name="男" localSheetId="5">'参加申込一覧表（女子）'!#REF!</definedName>
    <definedName name="男" localSheetId="4">'参加申込一覧表（男子）'!#REF!</definedName>
    <definedName name="男">個人種目入力!$H$172:$H$201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7" i="1" l="1"/>
  <c r="V7" i="1"/>
  <c r="Z30" i="18"/>
  <c r="Z29" i="18"/>
  <c r="Z24" i="18"/>
  <c r="Z18" i="18"/>
  <c r="Z17" i="18"/>
  <c r="Z16" i="18"/>
  <c r="Z15" i="18"/>
  <c r="Z14" i="18"/>
  <c r="Z13" i="18"/>
  <c r="Z28" i="18"/>
  <c r="Z27" i="18"/>
  <c r="Z26" i="18"/>
  <c r="Z25" i="18"/>
  <c r="Z23" i="18"/>
  <c r="Z22" i="18"/>
  <c r="Z21" i="18"/>
  <c r="Z20" i="18"/>
  <c r="Z19" i="18"/>
  <c r="M5" i="27" l="1"/>
  <c r="L5" i="27"/>
  <c r="M4" i="27"/>
  <c r="M3" i="27"/>
  <c r="Z12" i="18"/>
  <c r="M2" i="27" s="1"/>
  <c r="AD126" i="1"/>
  <c r="AD125" i="1"/>
  <c r="AD124" i="1"/>
  <c r="AD123" i="1"/>
  <c r="AD122" i="1"/>
  <c r="AD121" i="1"/>
  <c r="AD120" i="1"/>
  <c r="AD119" i="1"/>
  <c r="AD118" i="1"/>
  <c r="AD117" i="1"/>
  <c r="AD116" i="1"/>
  <c r="AD115" i="1"/>
  <c r="AD114" i="1"/>
  <c r="AD113" i="1"/>
  <c r="AD112" i="1"/>
  <c r="AD111" i="1"/>
  <c r="AD110" i="1"/>
  <c r="AD109" i="1"/>
  <c r="AD108" i="1"/>
  <c r="AD107" i="1"/>
  <c r="AD106" i="1"/>
  <c r="AD105" i="1"/>
  <c r="AD104" i="1"/>
  <c r="AD103" i="1"/>
  <c r="AD102" i="1"/>
  <c r="AD101" i="1"/>
  <c r="AD100" i="1"/>
  <c r="AD99" i="1"/>
  <c r="AD98" i="1"/>
  <c r="AD97" i="1"/>
  <c r="AD96" i="1"/>
  <c r="AD95" i="1"/>
  <c r="AD94" i="1"/>
  <c r="AD93" i="1"/>
  <c r="AD92" i="1"/>
  <c r="AD91" i="1"/>
  <c r="AD90" i="1"/>
  <c r="AD89" i="1"/>
  <c r="AD88" i="1"/>
  <c r="AD87" i="1"/>
  <c r="AD86" i="1"/>
  <c r="AD85" i="1"/>
  <c r="AD84" i="1"/>
  <c r="AD83" i="1"/>
  <c r="AD82" i="1"/>
  <c r="AD81" i="1"/>
  <c r="AD80" i="1"/>
  <c r="AD79" i="1"/>
  <c r="AD78" i="1"/>
  <c r="AD77" i="1"/>
  <c r="AD76" i="1"/>
  <c r="AD75" i="1"/>
  <c r="AD74" i="1"/>
  <c r="AD73" i="1"/>
  <c r="AD72" i="1"/>
  <c r="AD71" i="1"/>
  <c r="AD70" i="1"/>
  <c r="AD69" i="1"/>
  <c r="AD68" i="1"/>
  <c r="AD67" i="1"/>
  <c r="AD66" i="1"/>
  <c r="AD65" i="1"/>
  <c r="AD64" i="1"/>
  <c r="AD63" i="1"/>
  <c r="AD62" i="1"/>
  <c r="AD61" i="1"/>
  <c r="AD60" i="1"/>
  <c r="AD59" i="1"/>
  <c r="AD58" i="1"/>
  <c r="AD57" i="1"/>
  <c r="AD56" i="1"/>
  <c r="AD55" i="1"/>
  <c r="AD54" i="1"/>
  <c r="AD53" i="1"/>
  <c r="AD52" i="1"/>
  <c r="AD51" i="1"/>
  <c r="AD50" i="1"/>
  <c r="AD49" i="1"/>
  <c r="AD48" i="1"/>
  <c r="AD47" i="1"/>
  <c r="AD46" i="1"/>
  <c r="AD45" i="1"/>
  <c r="AD44" i="1"/>
  <c r="AD43" i="1"/>
  <c r="AD42" i="1"/>
  <c r="AD41" i="1"/>
  <c r="AD40" i="1"/>
  <c r="AD39" i="1"/>
  <c r="AD38" i="1"/>
  <c r="AD37" i="1"/>
  <c r="AD36" i="1"/>
  <c r="AD35" i="1"/>
  <c r="AD34" i="1"/>
  <c r="AD33" i="1"/>
  <c r="AD32" i="1"/>
  <c r="AD31" i="1"/>
  <c r="AD30" i="1"/>
  <c r="AD29" i="1"/>
  <c r="AD28" i="1"/>
  <c r="AD27" i="1"/>
  <c r="AD26" i="1"/>
  <c r="AD25" i="1"/>
  <c r="AD24" i="1"/>
  <c r="AD23" i="1"/>
  <c r="AD22" i="1"/>
  <c r="AD21" i="1"/>
  <c r="AD20" i="1"/>
  <c r="AD19" i="1"/>
  <c r="AD18" i="1"/>
  <c r="E15" i="39" l="1"/>
  <c r="D27" i="39" s="1"/>
  <c r="E14" i="39"/>
  <c r="D26" i="39" s="1"/>
  <c r="K24" i="39"/>
  <c r="J11" i="39"/>
  <c r="J10" i="39"/>
  <c r="J9" i="39"/>
  <c r="J8" i="39"/>
  <c r="J7" i="39"/>
  <c r="J6" i="39"/>
  <c r="J12" i="39" l="1"/>
  <c r="D29" i="39" s="1"/>
  <c r="T10" i="1" l="1"/>
  <c r="Q126" i="1"/>
  <c r="Q125" i="1"/>
  <c r="Q124" i="1"/>
  <c r="Q123" i="1"/>
  <c r="Q122" i="1"/>
  <c r="Q121" i="1"/>
  <c r="Q120" i="1"/>
  <c r="Q119" i="1"/>
  <c r="Q118" i="1"/>
  <c r="Q117" i="1"/>
  <c r="Q116" i="1"/>
  <c r="Q115" i="1"/>
  <c r="Q114" i="1"/>
  <c r="Q113" i="1"/>
  <c r="Q112" i="1"/>
  <c r="Q111" i="1"/>
  <c r="Q110" i="1"/>
  <c r="Q109" i="1"/>
  <c r="Q108" i="1"/>
  <c r="Q107" i="1"/>
  <c r="Q106" i="1"/>
  <c r="Q105" i="1"/>
  <c r="Q104" i="1"/>
  <c r="Q103" i="1"/>
  <c r="Q102" i="1"/>
  <c r="Q101" i="1"/>
  <c r="Q100" i="1"/>
  <c r="Q99" i="1"/>
  <c r="Q98" i="1"/>
  <c r="Q97" i="1"/>
  <c r="Q96" i="1"/>
  <c r="Q95" i="1"/>
  <c r="Q94" i="1"/>
  <c r="Q93" i="1"/>
  <c r="Q92" i="1"/>
  <c r="Q91" i="1"/>
  <c r="Q90" i="1"/>
  <c r="Q89" i="1"/>
  <c r="Q88" i="1"/>
  <c r="Q87" i="1"/>
  <c r="Q86" i="1"/>
  <c r="Q85" i="1"/>
  <c r="Q84" i="1"/>
  <c r="Q83" i="1"/>
  <c r="Q82" i="1"/>
  <c r="Q81" i="1"/>
  <c r="Q80" i="1"/>
  <c r="Q79" i="1"/>
  <c r="Q78" i="1"/>
  <c r="Q77" i="1"/>
  <c r="Q76" i="1"/>
  <c r="Q75" i="1"/>
  <c r="Q74" i="1"/>
  <c r="Q73" i="1"/>
  <c r="Q72" i="1"/>
  <c r="Q71" i="1"/>
  <c r="Q70" i="1"/>
  <c r="Q69" i="1"/>
  <c r="Q68" i="1"/>
  <c r="Q67" i="1"/>
  <c r="Q66" i="1"/>
  <c r="Q65" i="1"/>
  <c r="Q64" i="1"/>
  <c r="Q63" i="1"/>
  <c r="Q62" i="1"/>
  <c r="Q61" i="1"/>
  <c r="Q60" i="1"/>
  <c r="Q59" i="1"/>
  <c r="Q58" i="1"/>
  <c r="Q57" i="1"/>
  <c r="Q56" i="1"/>
  <c r="Q55" i="1"/>
  <c r="Q54" i="1"/>
  <c r="Q53" i="1"/>
  <c r="Q52" i="1"/>
  <c r="Q51" i="1"/>
  <c r="Q50" i="1"/>
  <c r="Q49" i="1"/>
  <c r="Q48" i="1"/>
  <c r="Q47" i="1"/>
  <c r="Q46" i="1"/>
  <c r="Q45" i="1"/>
  <c r="Q44" i="1"/>
  <c r="Q43" i="1"/>
  <c r="Q42" i="1"/>
  <c r="Q41" i="1"/>
  <c r="Q40" i="1"/>
  <c r="Q39" i="1"/>
  <c r="Q38" i="1"/>
  <c r="Q37" i="1"/>
  <c r="Q36" i="1"/>
  <c r="Q35" i="1"/>
  <c r="Q34" i="1"/>
  <c r="Q33" i="1"/>
  <c r="Q32" i="1"/>
  <c r="Q31" i="1"/>
  <c r="Q30" i="1"/>
  <c r="Q29" i="1"/>
  <c r="Q28" i="1"/>
  <c r="Q27" i="1"/>
  <c r="Q26" i="1"/>
  <c r="Q25" i="1"/>
  <c r="Q24" i="1"/>
  <c r="Q23" i="1"/>
  <c r="Q22" i="1"/>
  <c r="Q21" i="1"/>
  <c r="Q20" i="1"/>
  <c r="Q19" i="1"/>
  <c r="Q18" i="1"/>
  <c r="Q17" i="1"/>
  <c r="Q16" i="1"/>
  <c r="Q15" i="1"/>
  <c r="Q14" i="1"/>
  <c r="Q13" i="1"/>
  <c r="Q12" i="1"/>
  <c r="Q11" i="1"/>
  <c r="Q10" i="1"/>
  <c r="Q9" i="1"/>
  <c r="Q8" i="1"/>
  <c r="Q7" i="1"/>
  <c r="M53" i="31" l="1"/>
  <c r="M30" i="31"/>
  <c r="M29" i="31"/>
  <c r="M28" i="31"/>
  <c r="M27" i="31"/>
  <c r="M26" i="31"/>
  <c r="M25" i="31"/>
  <c r="M23" i="31"/>
  <c r="M60" i="31" l="1"/>
  <c r="M59" i="31"/>
  <c r="T51" i="1"/>
  <c r="J74" i="35" l="1"/>
  <c r="J74" i="37"/>
  <c r="J47" i="35"/>
  <c r="J47" i="37"/>
  <c r="J20" i="35"/>
  <c r="J20" i="37"/>
  <c r="J81" i="35"/>
  <c r="J81" i="37"/>
  <c r="J54" i="35"/>
  <c r="J54" i="37"/>
  <c r="J27" i="35"/>
  <c r="J27" i="37"/>
  <c r="G80" i="35" l="1"/>
  <c r="G80" i="37"/>
  <c r="G53" i="35"/>
  <c r="G53" i="37"/>
  <c r="G26" i="37"/>
  <c r="G26" i="35"/>
  <c r="G56" i="35"/>
  <c r="G56" i="37"/>
  <c r="G29" i="35"/>
  <c r="G29" i="37"/>
  <c r="G2" i="35"/>
  <c r="G2" i="37"/>
  <c r="C56" i="35"/>
  <c r="C56" i="37"/>
  <c r="C29" i="35"/>
  <c r="C29" i="37"/>
  <c r="A28" i="37" l="1"/>
  <c r="A55" i="37" s="1"/>
  <c r="A55" i="35"/>
  <c r="A28" i="35"/>
  <c r="I53" i="35"/>
  <c r="I54" i="35" s="1"/>
  <c r="I53" i="37"/>
  <c r="I54" i="37" s="1"/>
  <c r="R7" i="18"/>
  <c r="R13" i="18"/>
  <c r="R19" i="18"/>
  <c r="R25" i="18"/>
  <c r="AQ131" i="1" l="1"/>
  <c r="AQ130" i="1"/>
  <c r="AQ129" i="1"/>
  <c r="AQ128" i="1"/>
  <c r="AQ127" i="1"/>
  <c r="AQ126" i="1"/>
  <c r="AQ125" i="1"/>
  <c r="AQ124" i="1"/>
  <c r="AQ123" i="1"/>
  <c r="AQ122" i="1"/>
  <c r="AQ121" i="1"/>
  <c r="AQ120" i="1"/>
  <c r="AQ119" i="1"/>
  <c r="AQ118" i="1"/>
  <c r="AQ117" i="1"/>
  <c r="AQ116" i="1"/>
  <c r="AQ115" i="1"/>
  <c r="AQ114" i="1"/>
  <c r="AQ113" i="1"/>
  <c r="AQ112" i="1"/>
  <c r="AQ111" i="1"/>
  <c r="AQ110" i="1"/>
  <c r="AQ109" i="1"/>
  <c r="AQ108" i="1"/>
  <c r="AQ107" i="1"/>
  <c r="AQ106" i="1"/>
  <c r="AQ105" i="1"/>
  <c r="AQ104" i="1"/>
  <c r="AQ103" i="1"/>
  <c r="AQ102" i="1"/>
  <c r="AQ101" i="1"/>
  <c r="AQ100" i="1"/>
  <c r="AQ99" i="1"/>
  <c r="AQ98" i="1"/>
  <c r="AQ97" i="1"/>
  <c r="AQ96" i="1"/>
  <c r="AQ95" i="1"/>
  <c r="AQ94" i="1"/>
  <c r="AQ93" i="1"/>
  <c r="AQ92" i="1"/>
  <c r="AQ91" i="1"/>
  <c r="AQ90" i="1"/>
  <c r="AQ89" i="1"/>
  <c r="AQ88" i="1"/>
  <c r="AQ87" i="1"/>
  <c r="AQ86" i="1"/>
  <c r="AQ85" i="1"/>
  <c r="AQ84" i="1"/>
  <c r="AQ83" i="1"/>
  <c r="AQ82" i="1"/>
  <c r="AQ81" i="1"/>
  <c r="AQ80" i="1"/>
  <c r="AQ79" i="1"/>
  <c r="AQ78" i="1"/>
  <c r="AQ77" i="1"/>
  <c r="AQ76" i="1"/>
  <c r="AQ75" i="1"/>
  <c r="AQ74" i="1"/>
  <c r="AQ73" i="1"/>
  <c r="AQ72" i="1"/>
  <c r="AQ71" i="1"/>
  <c r="AQ70" i="1"/>
  <c r="AQ69" i="1"/>
  <c r="AQ68" i="1"/>
  <c r="AQ67" i="1"/>
  <c r="AQ66" i="1"/>
  <c r="AQ65" i="1"/>
  <c r="AQ64" i="1"/>
  <c r="AQ63" i="1"/>
  <c r="AQ62" i="1"/>
  <c r="AQ61" i="1"/>
  <c r="AQ60" i="1"/>
  <c r="AQ59" i="1"/>
  <c r="AQ58" i="1"/>
  <c r="AQ57" i="1"/>
  <c r="AQ56" i="1"/>
  <c r="AQ55" i="1"/>
  <c r="AQ54" i="1"/>
  <c r="AQ53" i="1"/>
  <c r="AQ52" i="1"/>
  <c r="AQ51" i="1"/>
  <c r="AQ50" i="1"/>
  <c r="AQ49" i="1"/>
  <c r="AQ48" i="1"/>
  <c r="AQ47" i="1"/>
  <c r="AQ46" i="1"/>
  <c r="AQ45" i="1"/>
  <c r="AQ44" i="1"/>
  <c r="AQ43" i="1"/>
  <c r="AQ42" i="1"/>
  <c r="AQ41" i="1"/>
  <c r="AQ40" i="1"/>
  <c r="AQ39" i="1"/>
  <c r="AQ38" i="1"/>
  <c r="AQ37" i="1"/>
  <c r="AQ36" i="1"/>
  <c r="AQ35" i="1"/>
  <c r="AQ34" i="1"/>
  <c r="AQ33" i="1"/>
  <c r="AQ32" i="1"/>
  <c r="AQ31" i="1"/>
  <c r="AQ30" i="1"/>
  <c r="AQ29" i="1"/>
  <c r="AQ28" i="1"/>
  <c r="AQ27" i="1"/>
  <c r="AQ26" i="1"/>
  <c r="AQ25" i="1"/>
  <c r="AQ24" i="1"/>
  <c r="AQ23" i="1"/>
  <c r="AQ22" i="1"/>
  <c r="AQ21" i="1"/>
  <c r="AQ20" i="1"/>
  <c r="AQ19" i="1"/>
  <c r="AQ18" i="1"/>
  <c r="AQ17" i="1"/>
  <c r="AQ16" i="1"/>
  <c r="AQ15" i="1"/>
  <c r="AQ14" i="1"/>
  <c r="AQ13" i="1"/>
  <c r="AQ12" i="1"/>
  <c r="AQ11" i="1"/>
  <c r="AQ10" i="1"/>
  <c r="AQ9" i="1"/>
  <c r="AQ8" i="1"/>
  <c r="AQ7" i="1"/>
  <c r="D2" i="34"/>
  <c r="D3" i="34"/>
  <c r="D4" i="34"/>
  <c r="D5" i="34"/>
  <c r="T126" i="1"/>
  <c r="T125" i="1"/>
  <c r="T124" i="1"/>
  <c r="T123" i="1"/>
  <c r="T122" i="1"/>
  <c r="T121" i="1"/>
  <c r="T120" i="1"/>
  <c r="T119" i="1"/>
  <c r="T118" i="1"/>
  <c r="T117" i="1"/>
  <c r="T116" i="1"/>
  <c r="T115" i="1"/>
  <c r="T114" i="1"/>
  <c r="T113" i="1"/>
  <c r="T112" i="1"/>
  <c r="T111" i="1"/>
  <c r="T110" i="1"/>
  <c r="T109" i="1"/>
  <c r="T108" i="1"/>
  <c r="T107" i="1"/>
  <c r="T106" i="1"/>
  <c r="T105" i="1"/>
  <c r="T104" i="1"/>
  <c r="T103" i="1"/>
  <c r="T102" i="1"/>
  <c r="T101" i="1"/>
  <c r="T100" i="1"/>
  <c r="T99" i="1"/>
  <c r="T98" i="1"/>
  <c r="T97" i="1"/>
  <c r="T96" i="1"/>
  <c r="T95" i="1"/>
  <c r="T94" i="1"/>
  <c r="T93" i="1"/>
  <c r="T92" i="1"/>
  <c r="T91" i="1"/>
  <c r="T90" i="1"/>
  <c r="T89" i="1"/>
  <c r="T88" i="1"/>
  <c r="T87" i="1"/>
  <c r="T86" i="1"/>
  <c r="T85" i="1"/>
  <c r="T84" i="1"/>
  <c r="T83" i="1"/>
  <c r="T82" i="1"/>
  <c r="T81" i="1"/>
  <c r="T80" i="1"/>
  <c r="T79" i="1"/>
  <c r="T78" i="1"/>
  <c r="T77" i="1"/>
  <c r="T76" i="1"/>
  <c r="T75" i="1"/>
  <c r="T74" i="1"/>
  <c r="T73" i="1"/>
  <c r="T72" i="1"/>
  <c r="T71" i="1"/>
  <c r="T70" i="1"/>
  <c r="T69" i="1"/>
  <c r="T68" i="1"/>
  <c r="T67" i="1"/>
  <c r="T66" i="1"/>
  <c r="T65" i="1"/>
  <c r="T64" i="1"/>
  <c r="T63" i="1"/>
  <c r="T62" i="1"/>
  <c r="T61" i="1"/>
  <c r="T60" i="1"/>
  <c r="T59" i="1"/>
  <c r="T58" i="1"/>
  <c r="T57" i="1"/>
  <c r="T56" i="1"/>
  <c r="T55" i="1"/>
  <c r="T54" i="1"/>
  <c r="T53" i="1"/>
  <c r="T52" i="1"/>
  <c r="T50" i="1"/>
  <c r="T49" i="1"/>
  <c r="T48" i="1"/>
  <c r="T47" i="1"/>
  <c r="T46" i="1"/>
  <c r="T45" i="1"/>
  <c r="T44" i="1"/>
  <c r="T43" i="1"/>
  <c r="T42" i="1"/>
  <c r="T41" i="1"/>
  <c r="T40" i="1"/>
  <c r="T39" i="1"/>
  <c r="T38" i="1"/>
  <c r="T37" i="1"/>
  <c r="T36" i="1"/>
  <c r="T35" i="1"/>
  <c r="T34" i="1"/>
  <c r="T33" i="1"/>
  <c r="T32" i="1"/>
  <c r="T31" i="1"/>
  <c r="T30" i="1"/>
  <c r="T29" i="1"/>
  <c r="T28" i="1"/>
  <c r="T27" i="1"/>
  <c r="T26" i="1"/>
  <c r="T25" i="1"/>
  <c r="T24" i="1"/>
  <c r="T23" i="1"/>
  <c r="T22" i="1"/>
  <c r="T21" i="1"/>
  <c r="T20" i="1"/>
  <c r="T19" i="1"/>
  <c r="T18" i="1"/>
  <c r="T17" i="1"/>
  <c r="T16" i="1"/>
  <c r="T15" i="1"/>
  <c r="T14" i="1"/>
  <c r="T13" i="1"/>
  <c r="T12" i="1"/>
  <c r="T11" i="1"/>
  <c r="T9" i="1"/>
  <c r="T8" i="1"/>
  <c r="M58" i="31" l="1"/>
  <c r="M57" i="31"/>
  <c r="M56" i="31"/>
  <c r="M55" i="31"/>
  <c r="M54" i="31"/>
  <c r="M52" i="31"/>
  <c r="M51" i="31"/>
  <c r="M50" i="31"/>
  <c r="M49" i="31"/>
  <c r="M48" i="31"/>
  <c r="M47" i="31"/>
  <c r="M46" i="31"/>
  <c r="M45" i="31"/>
  <c r="M44" i="31"/>
  <c r="M43" i="31"/>
  <c r="M42" i="31"/>
  <c r="M41" i="31"/>
  <c r="M40" i="31"/>
  <c r="M39" i="31"/>
  <c r="M38" i="31"/>
  <c r="M37" i="31"/>
  <c r="M36" i="31"/>
  <c r="M35" i="31"/>
  <c r="M34" i="31"/>
  <c r="M33" i="31"/>
  <c r="M32" i="31"/>
  <c r="M31" i="31"/>
  <c r="M24" i="31"/>
  <c r="M22" i="31"/>
  <c r="M21" i="31"/>
  <c r="M20" i="31"/>
  <c r="M19" i="31"/>
  <c r="M18" i="31"/>
  <c r="M17" i="31"/>
  <c r="M16" i="31"/>
  <c r="M15" i="31"/>
  <c r="M14" i="31"/>
  <c r="M13" i="31"/>
  <c r="M12" i="31"/>
  <c r="M11" i="31"/>
  <c r="M10" i="31"/>
  <c r="M9" i="31"/>
  <c r="M8" i="31"/>
  <c r="M6" i="31"/>
  <c r="M5" i="31"/>
  <c r="M4" i="31"/>
  <c r="M3" i="31"/>
  <c r="M2" i="31"/>
  <c r="M7" i="31"/>
  <c r="J124" i="4" l="1"/>
  <c r="J123" i="4"/>
  <c r="J119" i="4"/>
  <c r="J117" i="4"/>
  <c r="J116" i="4"/>
  <c r="J115" i="4"/>
  <c r="J114" i="4"/>
  <c r="J112" i="4"/>
  <c r="J111" i="4"/>
  <c r="J107" i="4"/>
  <c r="J104" i="4"/>
  <c r="J103" i="4"/>
  <c r="J100" i="4"/>
  <c r="J99" i="4"/>
  <c r="J95" i="4"/>
  <c r="J91" i="4"/>
  <c r="J89" i="4"/>
  <c r="J88" i="4"/>
  <c r="J87" i="4"/>
  <c r="J84" i="4"/>
  <c r="J83" i="4"/>
  <c r="J79" i="4"/>
  <c r="J75" i="4"/>
  <c r="J71" i="4"/>
  <c r="J67" i="4"/>
  <c r="J63" i="4"/>
  <c r="J59" i="4"/>
  <c r="J55" i="4"/>
  <c r="J51" i="4"/>
  <c r="J47" i="4"/>
  <c r="J45" i="4"/>
  <c r="J44" i="4"/>
  <c r="J43" i="4"/>
  <c r="J40" i="4"/>
  <c r="J39" i="4"/>
  <c r="J35" i="4"/>
  <c r="J31" i="4"/>
  <c r="J29" i="4"/>
  <c r="J28" i="4"/>
  <c r="J27" i="4"/>
  <c r="J23" i="4"/>
  <c r="J19" i="4"/>
  <c r="J15" i="4"/>
  <c r="J11" i="4"/>
  <c r="J7" i="4"/>
  <c r="J3" i="4"/>
  <c r="AO138" i="34"/>
  <c r="AN138" i="34"/>
  <c r="AM138" i="34"/>
  <c r="AL138" i="34"/>
  <c r="AI138" i="34" s="1"/>
  <c r="AK138" i="34" s="1"/>
  <c r="K7" i="18"/>
  <c r="M7" i="18"/>
  <c r="T7" i="18"/>
  <c r="K13" i="18"/>
  <c r="M13" i="18"/>
  <c r="T13" i="18"/>
  <c r="K19" i="18"/>
  <c r="M19" i="18"/>
  <c r="T19" i="18"/>
  <c r="K25" i="18"/>
  <c r="M25" i="18"/>
  <c r="T25" i="18"/>
  <c r="D126" i="34"/>
  <c r="G126" i="34" s="1"/>
  <c r="D125" i="34"/>
  <c r="B125" i="34" s="1"/>
  <c r="D124" i="34"/>
  <c r="G124" i="34" s="1"/>
  <c r="D123" i="34"/>
  <c r="D122" i="34"/>
  <c r="A122" i="34" s="1"/>
  <c r="D121" i="34"/>
  <c r="G121" i="34" s="1"/>
  <c r="D120" i="34"/>
  <c r="G120" i="34" s="1"/>
  <c r="D119" i="34"/>
  <c r="E119" i="34" s="1"/>
  <c r="D118" i="34"/>
  <c r="G118" i="34" s="1"/>
  <c r="D117" i="34"/>
  <c r="G117" i="34" s="1"/>
  <c r="D116" i="34"/>
  <c r="E116" i="34" s="1"/>
  <c r="D115" i="34"/>
  <c r="G115" i="34" s="1"/>
  <c r="D114" i="34"/>
  <c r="G114" i="34" s="1"/>
  <c r="D113" i="34"/>
  <c r="G113" i="34" s="1"/>
  <c r="D112" i="34"/>
  <c r="G112" i="34" s="1"/>
  <c r="D111" i="34"/>
  <c r="D110" i="34"/>
  <c r="G110" i="34" s="1"/>
  <c r="D109" i="34"/>
  <c r="F109" i="34" s="1"/>
  <c r="D108" i="34"/>
  <c r="G108" i="34" s="1"/>
  <c r="D107" i="34"/>
  <c r="A107" i="34" s="1"/>
  <c r="D106" i="34"/>
  <c r="B106" i="34" s="1"/>
  <c r="D105" i="34"/>
  <c r="G105" i="34" s="1"/>
  <c r="D104" i="34"/>
  <c r="G104" i="34" s="1"/>
  <c r="D103" i="34"/>
  <c r="D102" i="34"/>
  <c r="G102" i="34" s="1"/>
  <c r="D101" i="34"/>
  <c r="G101" i="34" s="1"/>
  <c r="D100" i="34"/>
  <c r="A100" i="34" s="1"/>
  <c r="D99" i="34"/>
  <c r="D98" i="34"/>
  <c r="G98" i="34" s="1"/>
  <c r="D97" i="34"/>
  <c r="G97" i="34" s="1"/>
  <c r="D96" i="34"/>
  <c r="G96" i="34" s="1"/>
  <c r="D95" i="34"/>
  <c r="D94" i="34"/>
  <c r="G94" i="34" s="1"/>
  <c r="D93" i="34"/>
  <c r="F93" i="34" s="1"/>
  <c r="D92" i="34"/>
  <c r="G92" i="34" s="1"/>
  <c r="D91" i="34"/>
  <c r="D90" i="34"/>
  <c r="B90" i="34" s="1"/>
  <c r="D89" i="34"/>
  <c r="G89" i="34" s="1"/>
  <c r="D88" i="34"/>
  <c r="G88" i="34" s="1"/>
  <c r="D87" i="34"/>
  <c r="D86" i="34"/>
  <c r="G86" i="34" s="1"/>
  <c r="D85" i="34"/>
  <c r="G85" i="34" s="1"/>
  <c r="D84" i="34"/>
  <c r="B84" i="34" s="1"/>
  <c r="D83" i="34"/>
  <c r="G83" i="34" s="1"/>
  <c r="D82" i="34"/>
  <c r="G82" i="34" s="1"/>
  <c r="D81" i="34"/>
  <c r="G81" i="34" s="1"/>
  <c r="D80" i="34"/>
  <c r="B80" i="34" s="1"/>
  <c r="D79" i="34"/>
  <c r="G79" i="34" s="1"/>
  <c r="D78" i="34"/>
  <c r="G78" i="34" s="1"/>
  <c r="D77" i="34"/>
  <c r="A77" i="34" s="1"/>
  <c r="D76" i="34"/>
  <c r="A76" i="34" s="1"/>
  <c r="D75" i="34"/>
  <c r="G75" i="34" s="1"/>
  <c r="D74" i="34"/>
  <c r="E74" i="34" s="1"/>
  <c r="D73" i="34"/>
  <c r="G73" i="34" s="1"/>
  <c r="D72" i="34"/>
  <c r="F72" i="34" s="1"/>
  <c r="D71" i="34"/>
  <c r="B71" i="34" s="1"/>
  <c r="D70" i="34"/>
  <c r="G70" i="34" s="1"/>
  <c r="D69" i="34"/>
  <c r="G69" i="34" s="1"/>
  <c r="D68" i="34"/>
  <c r="B68" i="34" s="1"/>
  <c r="D67" i="34"/>
  <c r="G67" i="34" s="1"/>
  <c r="D66" i="34"/>
  <c r="G66" i="34" s="1"/>
  <c r="D65" i="34"/>
  <c r="G65" i="34" s="1"/>
  <c r="D64" i="34"/>
  <c r="E64" i="34" s="1"/>
  <c r="D63" i="34"/>
  <c r="G63" i="34" s="1"/>
  <c r="D62" i="34"/>
  <c r="G62" i="34" s="1"/>
  <c r="D61" i="34"/>
  <c r="A61" i="34" s="1"/>
  <c r="D60" i="34"/>
  <c r="B60" i="34" s="1"/>
  <c r="D59" i="34"/>
  <c r="G59" i="34" s="1"/>
  <c r="D58" i="34"/>
  <c r="E58" i="34" s="1"/>
  <c r="D57" i="34"/>
  <c r="G57" i="34" s="1"/>
  <c r="D56" i="34"/>
  <c r="B56" i="34" s="1"/>
  <c r="D55" i="34"/>
  <c r="B55" i="34" s="1"/>
  <c r="D54" i="34"/>
  <c r="G54" i="34" s="1"/>
  <c r="D53" i="34"/>
  <c r="G53" i="34" s="1"/>
  <c r="D52" i="34"/>
  <c r="D51" i="34"/>
  <c r="G51" i="34" s="1"/>
  <c r="D50" i="34"/>
  <c r="G50" i="34" s="1"/>
  <c r="D49" i="34"/>
  <c r="G49" i="34" s="1"/>
  <c r="D48" i="34"/>
  <c r="B48" i="34" s="1"/>
  <c r="D47" i="34"/>
  <c r="G47" i="34" s="1"/>
  <c r="D46" i="34"/>
  <c r="G46" i="34" s="1"/>
  <c r="D45" i="34"/>
  <c r="H45" i="34" s="1"/>
  <c r="D44" i="34"/>
  <c r="F44" i="34" s="1"/>
  <c r="D43" i="34"/>
  <c r="G43" i="34" s="1"/>
  <c r="D42" i="34"/>
  <c r="E42" i="34" s="1"/>
  <c r="D41" i="34"/>
  <c r="G41" i="34" s="1"/>
  <c r="D40" i="34"/>
  <c r="E40" i="34" s="1"/>
  <c r="D39" i="34"/>
  <c r="D38" i="34"/>
  <c r="G38" i="34" s="1"/>
  <c r="D37" i="34"/>
  <c r="G37" i="34" s="1"/>
  <c r="D36" i="34"/>
  <c r="B36" i="34" s="1"/>
  <c r="D35" i="34"/>
  <c r="G35" i="34" s="1"/>
  <c r="D34" i="34"/>
  <c r="G34" i="34" s="1"/>
  <c r="D33" i="34"/>
  <c r="G33" i="34" s="1"/>
  <c r="D32" i="34"/>
  <c r="G32" i="34" s="1"/>
  <c r="D31" i="34"/>
  <c r="G31" i="34" s="1"/>
  <c r="D30" i="34"/>
  <c r="G30" i="34" s="1"/>
  <c r="D29" i="34"/>
  <c r="H29" i="34" s="1"/>
  <c r="D28" i="34"/>
  <c r="G28" i="34" s="1"/>
  <c r="D27" i="34"/>
  <c r="G27" i="34" s="1"/>
  <c r="D26" i="34"/>
  <c r="E26" i="34" s="1"/>
  <c r="D25" i="34"/>
  <c r="D24" i="34"/>
  <c r="G24" i="34" s="1"/>
  <c r="D23" i="34"/>
  <c r="B23" i="34" s="1"/>
  <c r="D22" i="34"/>
  <c r="G22" i="34" s="1"/>
  <c r="D21" i="34"/>
  <c r="D20" i="34"/>
  <c r="B20" i="34" s="1"/>
  <c r="D19" i="34"/>
  <c r="G19" i="34" s="1"/>
  <c r="D18" i="34"/>
  <c r="G18" i="34" s="1"/>
  <c r="D17" i="34"/>
  <c r="B17" i="34" s="1"/>
  <c r="D16" i="34"/>
  <c r="G16" i="34" s="1"/>
  <c r="D15" i="34"/>
  <c r="G15" i="34" s="1"/>
  <c r="D14" i="34"/>
  <c r="G14" i="34" s="1"/>
  <c r="D13" i="34"/>
  <c r="A13" i="34" s="1"/>
  <c r="D12" i="34"/>
  <c r="G12" i="34" s="1"/>
  <c r="D11" i="34"/>
  <c r="G11" i="34" s="1"/>
  <c r="D10" i="34"/>
  <c r="E10" i="34" s="1"/>
  <c r="D9" i="34"/>
  <c r="H9" i="34" s="1"/>
  <c r="D8" i="34"/>
  <c r="G8" i="34" s="1"/>
  <c r="D7" i="34"/>
  <c r="D6" i="34"/>
  <c r="G6" i="34" s="1"/>
  <c r="G3" i="34"/>
  <c r="AI4" i="18"/>
  <c r="AR2" i="34"/>
  <c r="AR3" i="34" s="1"/>
  <c r="AR4" i="34" s="1"/>
  <c r="AR5" i="34" s="1"/>
  <c r="AR6" i="34" s="1"/>
  <c r="AR7" i="34" s="1"/>
  <c r="AR8" i="34" s="1"/>
  <c r="AR9" i="34" s="1"/>
  <c r="AR10" i="34" s="1"/>
  <c r="AR11" i="34" s="1"/>
  <c r="AR12" i="34" s="1"/>
  <c r="AR13" i="34" s="1"/>
  <c r="AR14" i="34" s="1"/>
  <c r="AR15" i="34" s="1"/>
  <c r="AR16" i="34" s="1"/>
  <c r="AR17" i="34" s="1"/>
  <c r="AR18" i="34" s="1"/>
  <c r="AR19" i="34" s="1"/>
  <c r="AR20" i="34" s="1"/>
  <c r="AR21" i="34" s="1"/>
  <c r="AR22" i="34" s="1"/>
  <c r="AR23" i="34" s="1"/>
  <c r="AR24" i="34" s="1"/>
  <c r="AR25" i="34" s="1"/>
  <c r="AR26" i="34" s="1"/>
  <c r="AR27" i="34" s="1"/>
  <c r="AR28" i="34" s="1"/>
  <c r="AR29" i="34" s="1"/>
  <c r="AR30" i="34" s="1"/>
  <c r="AR31" i="34" s="1"/>
  <c r="AR32" i="34" s="1"/>
  <c r="AR33" i="34" s="1"/>
  <c r="AR34" i="34" s="1"/>
  <c r="AR35" i="34" s="1"/>
  <c r="AR36" i="34" s="1"/>
  <c r="AR37" i="34" s="1"/>
  <c r="AR38" i="34" s="1"/>
  <c r="AR39" i="34" s="1"/>
  <c r="AR40" i="34" s="1"/>
  <c r="AR41" i="34" s="1"/>
  <c r="AR42" i="34" s="1"/>
  <c r="AR43" i="34" s="1"/>
  <c r="AR44" i="34" s="1"/>
  <c r="AR45" i="34" s="1"/>
  <c r="AR46" i="34" s="1"/>
  <c r="AR47" i="34" s="1"/>
  <c r="AR48" i="34" s="1"/>
  <c r="AR49" i="34" s="1"/>
  <c r="AR50" i="34" s="1"/>
  <c r="AR51" i="34" s="1"/>
  <c r="AL2" i="34"/>
  <c r="AL3" i="34"/>
  <c r="AL4" i="34"/>
  <c r="AL5" i="34"/>
  <c r="AL6" i="34"/>
  <c r="AO6" i="34" s="1"/>
  <c r="AL7" i="34"/>
  <c r="AM7" i="34" s="1"/>
  <c r="AL8" i="34"/>
  <c r="AM8" i="34" s="1"/>
  <c r="AL9" i="34"/>
  <c r="AO9" i="34" s="1"/>
  <c r="AL10" i="34"/>
  <c r="AM10" i="34" s="1"/>
  <c r="AL11" i="34"/>
  <c r="AM11" i="34" s="1"/>
  <c r="AL12" i="34"/>
  <c r="AM12" i="34" s="1"/>
  <c r="AL13" i="34"/>
  <c r="AL14" i="34"/>
  <c r="AM14" i="34" s="1"/>
  <c r="AL15" i="34"/>
  <c r="AN15" i="34" s="1"/>
  <c r="AL16" i="34"/>
  <c r="AM16" i="34" s="1"/>
  <c r="AL17" i="34"/>
  <c r="AO17" i="34" s="1"/>
  <c r="AL18" i="34"/>
  <c r="AM18" i="34" s="1"/>
  <c r="AL19" i="34"/>
  <c r="AI19" i="34" s="1"/>
  <c r="AL20" i="34"/>
  <c r="AM20" i="34" s="1"/>
  <c r="AL21" i="34"/>
  <c r="AL22" i="34"/>
  <c r="AI22" i="34" s="1"/>
  <c r="AL23" i="34"/>
  <c r="AL24" i="34"/>
  <c r="AI24" i="34" s="1"/>
  <c r="AL25" i="34"/>
  <c r="AL26" i="34"/>
  <c r="AL27" i="34"/>
  <c r="AM27" i="34" s="1"/>
  <c r="AL28" i="34"/>
  <c r="AL29" i="34"/>
  <c r="AJ29" i="34" s="1"/>
  <c r="AL30" i="34"/>
  <c r="AP30" i="34" s="1"/>
  <c r="AL31" i="34"/>
  <c r="AL32" i="34"/>
  <c r="AI32" i="34" s="1"/>
  <c r="AL33" i="34"/>
  <c r="AN33" i="34" s="1"/>
  <c r="AL34" i="34"/>
  <c r="AI34" i="34" s="1"/>
  <c r="AL35" i="34"/>
  <c r="AM35" i="34" s="1"/>
  <c r="AL36" i="34"/>
  <c r="AN36" i="34" s="1"/>
  <c r="AL37" i="34"/>
  <c r="AJ37" i="34" s="1"/>
  <c r="AL38" i="34"/>
  <c r="AP38" i="34" s="1"/>
  <c r="AL39" i="34"/>
  <c r="AN39" i="34" s="1"/>
  <c r="AL40" i="34"/>
  <c r="AL41" i="34"/>
  <c r="AN41" i="34" s="1"/>
  <c r="AL42" i="34"/>
  <c r="AI42" i="34" s="1"/>
  <c r="AL43" i="34"/>
  <c r="AM43" i="34" s="1"/>
  <c r="AL44" i="34"/>
  <c r="AO44" i="34" s="1"/>
  <c r="AL45" i="34"/>
  <c r="AJ45" i="34" s="1"/>
  <c r="AL46" i="34"/>
  <c r="AI46" i="34" s="1"/>
  <c r="AL47" i="34"/>
  <c r="AL48" i="34"/>
  <c r="AI48" i="34" s="1"/>
  <c r="AL49" i="34"/>
  <c r="AL50" i="34"/>
  <c r="AP50" i="34" s="1"/>
  <c r="AL51" i="34"/>
  <c r="AL52" i="34"/>
  <c r="AI52" i="34" s="1"/>
  <c r="AL53" i="34"/>
  <c r="AL54" i="34"/>
  <c r="AL55" i="34"/>
  <c r="AL56" i="34"/>
  <c r="AI56" i="34" s="1"/>
  <c r="AL57" i="34"/>
  <c r="AJ57" i="34" s="1"/>
  <c r="AL58" i="34"/>
  <c r="AL59" i="34"/>
  <c r="AL60" i="34"/>
  <c r="AI60" i="34" s="1"/>
  <c r="AL61" i="34"/>
  <c r="AJ61" i="34" s="1"/>
  <c r="AL62" i="34"/>
  <c r="AL63" i="34"/>
  <c r="AL64" i="34"/>
  <c r="AI64" i="34" s="1"/>
  <c r="AL65" i="34"/>
  <c r="AL66" i="34"/>
  <c r="AJ66" i="34" s="1"/>
  <c r="AL67" i="34"/>
  <c r="AL68" i="34"/>
  <c r="AI68" i="34" s="1"/>
  <c r="AL69" i="34"/>
  <c r="AJ69" i="34" s="1"/>
  <c r="AL70" i="34"/>
  <c r="AL71" i="34"/>
  <c r="AL72" i="34"/>
  <c r="AI72" i="34" s="1"/>
  <c r="AL73" i="34"/>
  <c r="AL74" i="34"/>
  <c r="AL75" i="34"/>
  <c r="AL76" i="34"/>
  <c r="AI76" i="34" s="1"/>
  <c r="AL77" i="34"/>
  <c r="AM77" i="34" s="1"/>
  <c r="AL78" i="34"/>
  <c r="AN78" i="34" s="1"/>
  <c r="AL79" i="34"/>
  <c r="AL80" i="34"/>
  <c r="AI80" i="34" s="1"/>
  <c r="AL81" i="34"/>
  <c r="AM81" i="34" s="1"/>
  <c r="AL82" i="34"/>
  <c r="AN82" i="34" s="1"/>
  <c r="AL83" i="34"/>
  <c r="AL84" i="34"/>
  <c r="AI84" i="34" s="1"/>
  <c r="AL85" i="34"/>
  <c r="AM85" i="34" s="1"/>
  <c r="AL86" i="34"/>
  <c r="AN86" i="34" s="1"/>
  <c r="AL87" i="34"/>
  <c r="AL88" i="34"/>
  <c r="AI88" i="34" s="1"/>
  <c r="AL89" i="34"/>
  <c r="AM89" i="34" s="1"/>
  <c r="AL90" i="34"/>
  <c r="AL91" i="34"/>
  <c r="AN91" i="34" s="1"/>
  <c r="AL92" i="34"/>
  <c r="AN92" i="34" s="1"/>
  <c r="AL93" i="34"/>
  <c r="AL94" i="34"/>
  <c r="AL95" i="34"/>
  <c r="AI95" i="34" s="1"/>
  <c r="AL96" i="34"/>
  <c r="AN96" i="34" s="1"/>
  <c r="AL97" i="34"/>
  <c r="AI97" i="34" s="1"/>
  <c r="AL98" i="34"/>
  <c r="AL99" i="34"/>
  <c r="AN99" i="34" s="1"/>
  <c r="AL100" i="34"/>
  <c r="AJ100" i="34" s="1"/>
  <c r="AL101" i="34"/>
  <c r="AI101" i="34" s="1"/>
  <c r="AL102" i="34"/>
  <c r="AN102" i="34" s="1"/>
  <c r="AL103" i="34"/>
  <c r="AI103" i="34" s="1"/>
  <c r="AL104" i="34"/>
  <c r="AN104" i="34" s="1"/>
  <c r="AL105" i="34"/>
  <c r="AL106" i="34"/>
  <c r="AM106" i="34" s="1"/>
  <c r="AL107" i="34"/>
  <c r="AL108" i="34"/>
  <c r="AL109" i="34"/>
  <c r="AL110" i="34"/>
  <c r="AL111" i="34"/>
  <c r="AN111" i="34" s="1"/>
  <c r="AL112" i="34"/>
  <c r="AL113" i="34"/>
  <c r="AP113" i="34" s="1"/>
  <c r="AL114" i="34"/>
  <c r="AM114" i="34" s="1"/>
  <c r="AL115" i="34"/>
  <c r="AN115" i="34" s="1"/>
  <c r="AL116" i="34"/>
  <c r="AJ116" i="34" s="1"/>
  <c r="AL117" i="34"/>
  <c r="AL118" i="34"/>
  <c r="AL119" i="34"/>
  <c r="AL120" i="34"/>
  <c r="AM120" i="34" s="1"/>
  <c r="AL121" i="34"/>
  <c r="AI121" i="34" s="1"/>
  <c r="AL122" i="34"/>
  <c r="AM122" i="34" s="1"/>
  <c r="AL123" i="34"/>
  <c r="AL124" i="34"/>
  <c r="AN124" i="34" s="1"/>
  <c r="AL125" i="34"/>
  <c r="AI125" i="34" s="1"/>
  <c r="AL126" i="34"/>
  <c r="AL127" i="34"/>
  <c r="AM127" i="34"/>
  <c r="AN127" i="34"/>
  <c r="AO127" i="34"/>
  <c r="AL128" i="34"/>
  <c r="AM128" i="34"/>
  <c r="AN128" i="34"/>
  <c r="AO128" i="34"/>
  <c r="AL129" i="34"/>
  <c r="AM129" i="34"/>
  <c r="AN129" i="34"/>
  <c r="AO129" i="34"/>
  <c r="AL130" i="34"/>
  <c r="AM130" i="34"/>
  <c r="AN130" i="34"/>
  <c r="AO130" i="34"/>
  <c r="AL131" i="34"/>
  <c r="AM131" i="34"/>
  <c r="AN131" i="34"/>
  <c r="AO131" i="34"/>
  <c r="AL132" i="34"/>
  <c r="AI132" i="34" s="1"/>
  <c r="AK132" i="34" s="1"/>
  <c r="AM132" i="34"/>
  <c r="AN132" i="34"/>
  <c r="AO132" i="34"/>
  <c r="AL133" i="34"/>
  <c r="AM133" i="34"/>
  <c r="AN133" i="34"/>
  <c r="AO133" i="34"/>
  <c r="AL134" i="34"/>
  <c r="AM134" i="34"/>
  <c r="AN134" i="34"/>
  <c r="AO134" i="34"/>
  <c r="AL135" i="34"/>
  <c r="AM135" i="34"/>
  <c r="AN135" i="34"/>
  <c r="AO135" i="34"/>
  <c r="AL136" i="34"/>
  <c r="AM136" i="34"/>
  <c r="AN136" i="34"/>
  <c r="AO136" i="34"/>
  <c r="AL137" i="34"/>
  <c r="AM137" i="34"/>
  <c r="AN137" i="34"/>
  <c r="AO137" i="34"/>
  <c r="J2" i="34"/>
  <c r="J3" i="34" s="1"/>
  <c r="J4" i="34" s="1"/>
  <c r="J5" i="34" s="1"/>
  <c r="J6" i="34" s="1"/>
  <c r="J7" i="34" s="1"/>
  <c r="J8" i="34" s="1"/>
  <c r="J9" i="34" s="1"/>
  <c r="J10" i="34" s="1"/>
  <c r="J11" i="34" s="1"/>
  <c r="J12" i="34" s="1"/>
  <c r="J13" i="34" s="1"/>
  <c r="J14" i="34" s="1"/>
  <c r="J15" i="34" s="1"/>
  <c r="J16" i="34" s="1"/>
  <c r="J17" i="34" s="1"/>
  <c r="J18" i="34" s="1"/>
  <c r="J19" i="34" s="1"/>
  <c r="J20" i="34" s="1"/>
  <c r="J21" i="34" s="1"/>
  <c r="J22" i="34" s="1"/>
  <c r="J23" i="34" s="1"/>
  <c r="J24" i="34" s="1"/>
  <c r="J25" i="34" s="1"/>
  <c r="J26" i="34" s="1"/>
  <c r="J27" i="34" s="1"/>
  <c r="J28" i="34" s="1"/>
  <c r="J29" i="34" s="1"/>
  <c r="J30" i="34" s="1"/>
  <c r="J31" i="34" s="1"/>
  <c r="J32" i="34" s="1"/>
  <c r="J33" i="34" s="1"/>
  <c r="J34" i="34" s="1"/>
  <c r="J35" i="34" s="1"/>
  <c r="J36" i="34" s="1"/>
  <c r="J37" i="34" s="1"/>
  <c r="J38" i="34" s="1"/>
  <c r="J39" i="34" s="1"/>
  <c r="J40" i="34" s="1"/>
  <c r="J41" i="34" s="1"/>
  <c r="J42" i="34" s="1"/>
  <c r="J43" i="34" s="1"/>
  <c r="J44" i="34" s="1"/>
  <c r="J45" i="34" s="1"/>
  <c r="J46" i="34" s="1"/>
  <c r="J47" i="34" s="1"/>
  <c r="J48" i="34" s="1"/>
  <c r="J49" i="34" s="1"/>
  <c r="J50" i="34" s="1"/>
  <c r="J51" i="34" s="1"/>
  <c r="G2" i="34"/>
  <c r="E66" i="34"/>
  <c r="F66" i="34"/>
  <c r="B126" i="34"/>
  <c r="D127" i="34"/>
  <c r="D128" i="34"/>
  <c r="D129" i="34"/>
  <c r="D130" i="34"/>
  <c r="D131" i="34"/>
  <c r="D132" i="34"/>
  <c r="A132" i="34" s="1"/>
  <c r="C132" i="34" s="1"/>
  <c r="D133" i="34"/>
  <c r="D134" i="34"/>
  <c r="D135" i="34"/>
  <c r="D136" i="34"/>
  <c r="D137" i="34"/>
  <c r="A137" i="34" s="1"/>
  <c r="C137" i="34" s="1"/>
  <c r="D138" i="34"/>
  <c r="A138" i="34" s="1"/>
  <c r="C138" i="34" s="1"/>
  <c r="E127" i="34"/>
  <c r="F127" i="34"/>
  <c r="G127" i="34"/>
  <c r="E128" i="34"/>
  <c r="F128" i="34"/>
  <c r="G128" i="34"/>
  <c r="E129" i="34"/>
  <c r="F129" i="34"/>
  <c r="G129" i="34"/>
  <c r="E130" i="34"/>
  <c r="F130" i="34"/>
  <c r="G130" i="34"/>
  <c r="E131" i="34"/>
  <c r="F131" i="34"/>
  <c r="G131" i="34"/>
  <c r="E132" i="34"/>
  <c r="F132" i="34"/>
  <c r="G132" i="34"/>
  <c r="E133" i="34"/>
  <c r="F133" i="34"/>
  <c r="G133" i="34"/>
  <c r="E134" i="34"/>
  <c r="F134" i="34"/>
  <c r="G134" i="34"/>
  <c r="E135" i="34"/>
  <c r="F135" i="34"/>
  <c r="G135" i="34"/>
  <c r="E136" i="34"/>
  <c r="F136" i="34"/>
  <c r="G136" i="34"/>
  <c r="E137" i="34"/>
  <c r="F137" i="34"/>
  <c r="G137" i="34"/>
  <c r="E138" i="34"/>
  <c r="F138" i="34"/>
  <c r="G138" i="34"/>
  <c r="I80" i="37"/>
  <c r="I81" i="37" s="1"/>
  <c r="I26" i="37"/>
  <c r="I27" i="37" s="1"/>
  <c r="C2" i="37"/>
  <c r="I80" i="35"/>
  <c r="I81" i="35" s="1"/>
  <c r="AM4" i="1"/>
  <c r="AD131" i="1"/>
  <c r="AI131" i="1" s="1"/>
  <c r="AE131" i="1"/>
  <c r="I26" i="35"/>
  <c r="I27" i="35" s="1"/>
  <c r="C2" i="35"/>
  <c r="C4" i="1"/>
  <c r="C3" i="1"/>
  <c r="M4" i="18"/>
  <c r="M3" i="18"/>
  <c r="X126" i="1"/>
  <c r="V126" i="1"/>
  <c r="X125" i="1"/>
  <c r="V125" i="1"/>
  <c r="X124" i="1"/>
  <c r="V124" i="1"/>
  <c r="X123" i="1"/>
  <c r="V123" i="1"/>
  <c r="X122" i="1"/>
  <c r="V122" i="1"/>
  <c r="X121" i="1"/>
  <c r="V121" i="1"/>
  <c r="X120" i="1"/>
  <c r="V120" i="1"/>
  <c r="X119" i="1"/>
  <c r="V119" i="1"/>
  <c r="X118" i="1"/>
  <c r="V118" i="1"/>
  <c r="X117" i="1"/>
  <c r="V117" i="1"/>
  <c r="X116" i="1"/>
  <c r="V116" i="1"/>
  <c r="X115" i="1"/>
  <c r="V115" i="1"/>
  <c r="X114" i="1"/>
  <c r="V114" i="1"/>
  <c r="X113" i="1"/>
  <c r="V113" i="1"/>
  <c r="X112" i="1"/>
  <c r="V112" i="1"/>
  <c r="X111" i="1"/>
  <c r="V111" i="1"/>
  <c r="X110" i="1"/>
  <c r="V110" i="1"/>
  <c r="X109" i="1"/>
  <c r="V109" i="1"/>
  <c r="X108" i="1"/>
  <c r="V108" i="1"/>
  <c r="X107" i="1"/>
  <c r="V107" i="1"/>
  <c r="X106" i="1"/>
  <c r="V106" i="1"/>
  <c r="X105" i="1"/>
  <c r="V105" i="1"/>
  <c r="X104" i="1"/>
  <c r="V104" i="1"/>
  <c r="X103" i="1"/>
  <c r="V103" i="1"/>
  <c r="X102" i="1"/>
  <c r="V102" i="1"/>
  <c r="X101" i="1"/>
  <c r="V101" i="1"/>
  <c r="X100" i="1"/>
  <c r="V100" i="1"/>
  <c r="X99" i="1"/>
  <c r="V99" i="1"/>
  <c r="X98" i="1"/>
  <c r="V98" i="1"/>
  <c r="X97" i="1"/>
  <c r="V97" i="1"/>
  <c r="X96" i="1"/>
  <c r="V96" i="1"/>
  <c r="X95" i="1"/>
  <c r="V95" i="1"/>
  <c r="X94" i="1"/>
  <c r="V94" i="1"/>
  <c r="X93" i="1"/>
  <c r="V93" i="1"/>
  <c r="X92" i="1"/>
  <c r="V92" i="1"/>
  <c r="X91" i="1"/>
  <c r="V91" i="1"/>
  <c r="X90" i="1"/>
  <c r="V90" i="1"/>
  <c r="X89" i="1"/>
  <c r="V89" i="1"/>
  <c r="X88" i="1"/>
  <c r="V88" i="1"/>
  <c r="X87" i="1"/>
  <c r="V87" i="1"/>
  <c r="X86" i="1"/>
  <c r="V86" i="1"/>
  <c r="X85" i="1"/>
  <c r="V85" i="1"/>
  <c r="X84" i="1"/>
  <c r="V84" i="1"/>
  <c r="X83" i="1"/>
  <c r="V83" i="1"/>
  <c r="X82" i="1"/>
  <c r="V82" i="1"/>
  <c r="X81" i="1"/>
  <c r="V81" i="1"/>
  <c r="X80" i="1"/>
  <c r="V80" i="1"/>
  <c r="X79" i="1"/>
  <c r="V79" i="1"/>
  <c r="X78" i="1"/>
  <c r="V78" i="1"/>
  <c r="X77" i="1"/>
  <c r="V77" i="1"/>
  <c r="X76" i="1"/>
  <c r="V76" i="1"/>
  <c r="X75" i="1"/>
  <c r="V75" i="1"/>
  <c r="X74" i="1"/>
  <c r="V74" i="1"/>
  <c r="X73" i="1"/>
  <c r="V73" i="1"/>
  <c r="X72" i="1"/>
  <c r="V72" i="1"/>
  <c r="X71" i="1"/>
  <c r="V71" i="1"/>
  <c r="X70" i="1"/>
  <c r="V70" i="1"/>
  <c r="X69" i="1"/>
  <c r="V69" i="1"/>
  <c r="X68" i="1"/>
  <c r="V68" i="1"/>
  <c r="X67" i="1"/>
  <c r="V67" i="1"/>
  <c r="X66" i="1"/>
  <c r="V66" i="1"/>
  <c r="X65" i="1"/>
  <c r="V65" i="1"/>
  <c r="X64" i="1"/>
  <c r="V64" i="1"/>
  <c r="X63" i="1"/>
  <c r="V63" i="1"/>
  <c r="X62" i="1"/>
  <c r="V62" i="1"/>
  <c r="X61" i="1"/>
  <c r="V61" i="1"/>
  <c r="X60" i="1"/>
  <c r="V60" i="1"/>
  <c r="X59" i="1"/>
  <c r="V59" i="1"/>
  <c r="X58" i="1"/>
  <c r="V58" i="1"/>
  <c r="X57" i="1"/>
  <c r="V57" i="1"/>
  <c r="X56" i="1"/>
  <c r="V56" i="1"/>
  <c r="X55" i="1"/>
  <c r="V55" i="1"/>
  <c r="X54" i="1"/>
  <c r="V54" i="1"/>
  <c r="X53" i="1"/>
  <c r="V53" i="1"/>
  <c r="X52" i="1"/>
  <c r="V52" i="1"/>
  <c r="X51" i="1"/>
  <c r="V51" i="1"/>
  <c r="X50" i="1"/>
  <c r="V50" i="1"/>
  <c r="X49" i="1"/>
  <c r="V49" i="1"/>
  <c r="X48" i="1"/>
  <c r="V48" i="1"/>
  <c r="X47" i="1"/>
  <c r="V47" i="1"/>
  <c r="X46" i="1"/>
  <c r="V46" i="1"/>
  <c r="X45" i="1"/>
  <c r="V45" i="1"/>
  <c r="X44" i="1"/>
  <c r="V44" i="1"/>
  <c r="X43" i="1"/>
  <c r="V43" i="1"/>
  <c r="X42" i="1"/>
  <c r="V42" i="1"/>
  <c r="X41" i="1"/>
  <c r="V41" i="1"/>
  <c r="X40" i="1"/>
  <c r="V40" i="1"/>
  <c r="X39" i="1"/>
  <c r="V39" i="1"/>
  <c r="X38" i="1"/>
  <c r="V38" i="1"/>
  <c r="X37" i="1"/>
  <c r="V37" i="1"/>
  <c r="X36" i="1"/>
  <c r="V36" i="1"/>
  <c r="X35" i="1"/>
  <c r="V35" i="1"/>
  <c r="X34" i="1"/>
  <c r="V34" i="1"/>
  <c r="X33" i="1"/>
  <c r="V33" i="1"/>
  <c r="X32" i="1"/>
  <c r="V32" i="1"/>
  <c r="X31" i="1"/>
  <c r="V31" i="1"/>
  <c r="X30" i="1"/>
  <c r="V30" i="1"/>
  <c r="X29" i="1"/>
  <c r="V29" i="1"/>
  <c r="X28" i="1"/>
  <c r="V28" i="1"/>
  <c r="X27" i="1"/>
  <c r="V27" i="1"/>
  <c r="X26" i="1"/>
  <c r="V26" i="1"/>
  <c r="X25" i="1"/>
  <c r="V25" i="1"/>
  <c r="X24" i="1"/>
  <c r="V24" i="1"/>
  <c r="X23" i="1"/>
  <c r="V23" i="1"/>
  <c r="X22" i="1"/>
  <c r="V22" i="1"/>
  <c r="X21" i="1"/>
  <c r="V21" i="1"/>
  <c r="X20" i="1"/>
  <c r="V20" i="1"/>
  <c r="X19" i="1"/>
  <c r="V19" i="1"/>
  <c r="X18" i="1"/>
  <c r="V18" i="1"/>
  <c r="X17" i="1"/>
  <c r="V17" i="1"/>
  <c r="X16" i="1"/>
  <c r="V16" i="1"/>
  <c r="X15" i="1"/>
  <c r="V15" i="1"/>
  <c r="X14" i="1"/>
  <c r="V14" i="1"/>
  <c r="X13" i="1"/>
  <c r="V13" i="1"/>
  <c r="X12" i="1"/>
  <c r="V12" i="1"/>
  <c r="X11" i="1"/>
  <c r="V11" i="1"/>
  <c r="X10" i="1"/>
  <c r="V10" i="1"/>
  <c r="X9" i="1"/>
  <c r="V9" i="1"/>
  <c r="X8" i="1"/>
  <c r="V8" i="1"/>
  <c r="J50" i="4"/>
  <c r="J49" i="4"/>
  <c r="J48" i="4"/>
  <c r="J46" i="4"/>
  <c r="J42" i="4"/>
  <c r="J41" i="4"/>
  <c r="J38" i="4"/>
  <c r="J37" i="4"/>
  <c r="J36" i="4"/>
  <c r="J34" i="4"/>
  <c r="J33" i="4"/>
  <c r="J32" i="4"/>
  <c r="J30" i="4"/>
  <c r="J76" i="4"/>
  <c r="J74" i="4"/>
  <c r="J73" i="4"/>
  <c r="J72" i="4"/>
  <c r="J70" i="4"/>
  <c r="J69" i="4"/>
  <c r="J68" i="4"/>
  <c r="J66" i="4"/>
  <c r="J65" i="4"/>
  <c r="J64" i="4"/>
  <c r="J62" i="4"/>
  <c r="J61" i="4"/>
  <c r="J60" i="4"/>
  <c r="J58" i="4"/>
  <c r="J57" i="4"/>
  <c r="J56" i="4"/>
  <c r="J54" i="4"/>
  <c r="J53" i="4"/>
  <c r="J52" i="4"/>
  <c r="J101" i="4"/>
  <c r="J98" i="4"/>
  <c r="J97" i="4"/>
  <c r="J96" i="4"/>
  <c r="J94" i="4"/>
  <c r="J93" i="4"/>
  <c r="J92" i="4"/>
  <c r="J90" i="4"/>
  <c r="J86" i="4"/>
  <c r="J85" i="4"/>
  <c r="J82" i="4"/>
  <c r="J81" i="4"/>
  <c r="J80" i="4"/>
  <c r="J78" i="4"/>
  <c r="J77" i="4"/>
  <c r="AK131" i="1"/>
  <c r="D126" i="4" s="1"/>
  <c r="AK130" i="1"/>
  <c r="AM130" i="1" s="1"/>
  <c r="F125" i="4" s="1"/>
  <c r="AK129" i="1"/>
  <c r="AR129" i="1" s="1"/>
  <c r="AK128" i="1"/>
  <c r="AL128" i="1" s="1"/>
  <c r="E123" i="4" s="1"/>
  <c r="AK127" i="1"/>
  <c r="AK126" i="1"/>
  <c r="AK125" i="1"/>
  <c r="AM125" i="1" s="1"/>
  <c r="F120" i="4" s="1"/>
  <c r="AK124" i="1"/>
  <c r="AM124" i="1" s="1"/>
  <c r="F119" i="4" s="1"/>
  <c r="AK123" i="1"/>
  <c r="AL123" i="1" s="1"/>
  <c r="E118" i="4" s="1"/>
  <c r="AK122" i="1"/>
  <c r="D117" i="4" s="1"/>
  <c r="AK121" i="1"/>
  <c r="AR121" i="1" s="1"/>
  <c r="AK120" i="1"/>
  <c r="AK119" i="1"/>
  <c r="AK118" i="1"/>
  <c r="AM118" i="1" s="1"/>
  <c r="F113" i="4" s="1"/>
  <c r="AK117" i="1"/>
  <c r="AK116" i="1"/>
  <c r="AL116" i="1" s="1"/>
  <c r="E111" i="4" s="1"/>
  <c r="AK115" i="1"/>
  <c r="D110" i="4" s="1"/>
  <c r="AK114" i="1"/>
  <c r="AN114" i="1" s="1"/>
  <c r="G109" i="4" s="1"/>
  <c r="AK113" i="1"/>
  <c r="D108" i="4" s="1"/>
  <c r="AK112" i="1"/>
  <c r="D107" i="4" s="1"/>
  <c r="AK111" i="1"/>
  <c r="D106" i="4" s="1"/>
  <c r="AK110" i="1"/>
  <c r="AK109" i="1"/>
  <c r="D104" i="4" s="1"/>
  <c r="AK108" i="1"/>
  <c r="D103" i="4" s="1"/>
  <c r="AK107" i="1"/>
  <c r="AM107" i="1" s="1"/>
  <c r="F102" i="4" s="1"/>
  <c r="AP131" i="1"/>
  <c r="I126" i="4" s="1"/>
  <c r="AU131" i="1"/>
  <c r="J125" i="4"/>
  <c r="AP130" i="1"/>
  <c r="I125" i="4" s="1"/>
  <c r="AD130" i="1"/>
  <c r="AE130" i="1"/>
  <c r="AP129" i="1"/>
  <c r="I124" i="4" s="1"/>
  <c r="AD129" i="1"/>
  <c r="AE129" i="1"/>
  <c r="AP128" i="1"/>
  <c r="I123" i="4" s="1"/>
  <c r="AD128" i="1"/>
  <c r="B123" i="4" s="1"/>
  <c r="AE128" i="1"/>
  <c r="J122" i="4"/>
  <c r="AP127" i="1"/>
  <c r="I122" i="4" s="1"/>
  <c r="AD127" i="1"/>
  <c r="AI127" i="1" s="1"/>
  <c r="AE127" i="1"/>
  <c r="J121" i="4"/>
  <c r="AP126" i="1"/>
  <c r="I121" i="4" s="1"/>
  <c r="AE126" i="1"/>
  <c r="J120" i="4"/>
  <c r="AP125" i="1"/>
  <c r="I120" i="4" s="1"/>
  <c r="AI125" i="1"/>
  <c r="AE125" i="1"/>
  <c r="AP124" i="1"/>
  <c r="I119" i="4" s="1"/>
  <c r="AI124" i="1"/>
  <c r="AE124" i="1"/>
  <c r="J118" i="4"/>
  <c r="AP123" i="1"/>
  <c r="I118" i="4" s="1"/>
  <c r="AE123" i="1"/>
  <c r="AP122" i="1"/>
  <c r="I117" i="4" s="1"/>
  <c r="AE122" i="1"/>
  <c r="AP121" i="1"/>
  <c r="I116" i="4" s="1"/>
  <c r="AE121" i="1"/>
  <c r="AP120" i="1"/>
  <c r="I115" i="4" s="1"/>
  <c r="AI120" i="1"/>
  <c r="AE120" i="1"/>
  <c r="AP119" i="1"/>
  <c r="I114" i="4" s="1"/>
  <c r="AI119" i="1"/>
  <c r="AE119" i="1"/>
  <c r="J113" i="4"/>
  <c r="AP118" i="1"/>
  <c r="I113" i="4" s="1"/>
  <c r="AE118" i="1"/>
  <c r="AP117" i="1"/>
  <c r="I112" i="4" s="1"/>
  <c r="B112" i="4"/>
  <c r="N112" i="4" s="1"/>
  <c r="O112" i="4" s="1"/>
  <c r="AE117" i="1"/>
  <c r="AP116" i="1"/>
  <c r="I111" i="4" s="1"/>
  <c r="AE116" i="1"/>
  <c r="J110" i="4"/>
  <c r="AP115" i="1"/>
  <c r="I110" i="4" s="1"/>
  <c r="AI115" i="1"/>
  <c r="AE115" i="1"/>
  <c r="J109" i="4"/>
  <c r="AP114" i="1"/>
  <c r="I109" i="4" s="1"/>
  <c r="AE114" i="1"/>
  <c r="J108" i="4"/>
  <c r="AP113" i="1"/>
  <c r="I108" i="4" s="1"/>
  <c r="AE113" i="1"/>
  <c r="AP112" i="1"/>
  <c r="I107" i="4" s="1"/>
  <c r="AI112" i="1"/>
  <c r="AE112" i="1"/>
  <c r="J106" i="4"/>
  <c r="AP111" i="1"/>
  <c r="I106" i="4" s="1"/>
  <c r="AE111" i="1"/>
  <c r="J105" i="4"/>
  <c r="AP110" i="1"/>
  <c r="I105" i="4" s="1"/>
  <c r="AE110" i="1"/>
  <c r="AP109" i="1"/>
  <c r="I104" i="4" s="1"/>
  <c r="AI109" i="1"/>
  <c r="AE109" i="1"/>
  <c r="AP108" i="1"/>
  <c r="I103" i="4" s="1"/>
  <c r="AI108" i="1"/>
  <c r="AE108" i="1"/>
  <c r="J102" i="4"/>
  <c r="AP107" i="1"/>
  <c r="I102" i="4" s="1"/>
  <c r="AE107" i="1"/>
  <c r="B132" i="4"/>
  <c r="N132" i="4" s="1"/>
  <c r="O132" i="4" s="1"/>
  <c r="B138" i="4"/>
  <c r="B144" i="4"/>
  <c r="N144" i="4" s="1"/>
  <c r="O144" i="4" s="1"/>
  <c r="B149" i="4"/>
  <c r="B150" i="4"/>
  <c r="N150" i="4" s="1"/>
  <c r="O150" i="4" s="1"/>
  <c r="B16" i="4"/>
  <c r="B17" i="4"/>
  <c r="B18" i="4"/>
  <c r="B19" i="4"/>
  <c r="B20" i="4"/>
  <c r="N20" i="4" s="1"/>
  <c r="O20" i="4" s="1"/>
  <c r="B21" i="4"/>
  <c r="N21" i="4" s="1"/>
  <c r="O21" i="4" s="1"/>
  <c r="B22" i="4"/>
  <c r="B23" i="4"/>
  <c r="B25" i="4"/>
  <c r="N25" i="4" s="1"/>
  <c r="O25" i="4" s="1"/>
  <c r="B26" i="4"/>
  <c r="B27" i="4"/>
  <c r="B28" i="4"/>
  <c r="B29" i="4"/>
  <c r="N29" i="4" s="1"/>
  <c r="O29" i="4" s="1"/>
  <c r="B31" i="4"/>
  <c r="B33" i="4"/>
  <c r="B34" i="4"/>
  <c r="B35" i="4"/>
  <c r="N35" i="4" s="1"/>
  <c r="O35" i="4" s="1"/>
  <c r="B36" i="4"/>
  <c r="B37" i="4"/>
  <c r="N37" i="4" s="1"/>
  <c r="O37" i="4" s="1"/>
  <c r="B39" i="4"/>
  <c r="B40" i="4"/>
  <c r="B41" i="4"/>
  <c r="B43" i="4"/>
  <c r="B44" i="4"/>
  <c r="B46" i="4"/>
  <c r="N46" i="4" s="1"/>
  <c r="O46" i="4" s="1"/>
  <c r="B47" i="4"/>
  <c r="B48" i="4"/>
  <c r="B50" i="4"/>
  <c r="B51" i="4"/>
  <c r="B52" i="4"/>
  <c r="N52" i="4" s="1"/>
  <c r="O52" i="4" s="1"/>
  <c r="B53" i="4"/>
  <c r="N53" i="4" s="1"/>
  <c r="O53" i="4" s="1"/>
  <c r="B54" i="4"/>
  <c r="B55" i="4"/>
  <c r="B58" i="4"/>
  <c r="B59" i="4"/>
  <c r="N59" i="4" s="1"/>
  <c r="O59" i="4" s="1"/>
  <c r="B61" i="4"/>
  <c r="N61" i="4" s="1"/>
  <c r="O61" i="4" s="1"/>
  <c r="B62" i="4"/>
  <c r="N62" i="4" s="1"/>
  <c r="O62" i="4" s="1"/>
  <c r="B64" i="4"/>
  <c r="B65" i="4"/>
  <c r="N65" i="4" s="1"/>
  <c r="O65" i="4" s="1"/>
  <c r="B66" i="4"/>
  <c r="B67" i="4"/>
  <c r="N67" i="4" s="1"/>
  <c r="O67" i="4" s="1"/>
  <c r="B68" i="4"/>
  <c r="B70" i="4"/>
  <c r="N70" i="4" s="1"/>
  <c r="O70" i="4" s="1"/>
  <c r="B71" i="4"/>
  <c r="B72" i="4"/>
  <c r="N72" i="4" s="1"/>
  <c r="O72" i="4" s="1"/>
  <c r="B74" i="4"/>
  <c r="B75" i="4"/>
  <c r="B76" i="4"/>
  <c r="N76" i="4" s="1"/>
  <c r="O76" i="4" s="1"/>
  <c r="B77" i="4"/>
  <c r="N77" i="4" s="1"/>
  <c r="O77" i="4" s="1"/>
  <c r="B78" i="4"/>
  <c r="N78" i="4" s="1"/>
  <c r="O78" i="4" s="1"/>
  <c r="B79" i="4"/>
  <c r="B80" i="4"/>
  <c r="B81" i="4"/>
  <c r="N81" i="4" s="1"/>
  <c r="O81" i="4" s="1"/>
  <c r="B82" i="4"/>
  <c r="B84" i="4"/>
  <c r="B85" i="4"/>
  <c r="N85" i="4" s="1"/>
  <c r="O85" i="4" s="1"/>
  <c r="B86" i="4"/>
  <c r="N86" i="4" s="1"/>
  <c r="O86" i="4" s="1"/>
  <c r="B87" i="4"/>
  <c r="B88" i="4"/>
  <c r="N88" i="4" s="1"/>
  <c r="O88" i="4" s="1"/>
  <c r="B89" i="4"/>
  <c r="AI95" i="1"/>
  <c r="B91" i="4"/>
  <c r="B92" i="4"/>
  <c r="B93" i="4"/>
  <c r="N93" i="4" s="1"/>
  <c r="O93" i="4" s="1"/>
  <c r="B94" i="4"/>
  <c r="N94" i="4" s="1"/>
  <c r="O94" i="4" s="1"/>
  <c r="B96" i="4"/>
  <c r="B97" i="4"/>
  <c r="N97" i="4" s="1"/>
  <c r="O97" i="4" s="1"/>
  <c r="B98" i="4"/>
  <c r="B99" i="4"/>
  <c r="B100" i="4"/>
  <c r="B101" i="4"/>
  <c r="AU130" i="1"/>
  <c r="AU129" i="1"/>
  <c r="AU128" i="1"/>
  <c r="AU127" i="1"/>
  <c r="AU126" i="1"/>
  <c r="AU125" i="1"/>
  <c r="AU124" i="1"/>
  <c r="AU123" i="1"/>
  <c r="AU122" i="1"/>
  <c r="AU121" i="1"/>
  <c r="AU120" i="1"/>
  <c r="AU119" i="1"/>
  <c r="AU118" i="1"/>
  <c r="AU117" i="1"/>
  <c r="AU116" i="1"/>
  <c r="AU115" i="1"/>
  <c r="AU114" i="1"/>
  <c r="AU113" i="1"/>
  <c r="AU112" i="1"/>
  <c r="AU111" i="1"/>
  <c r="AU110" i="1"/>
  <c r="AU109" i="1"/>
  <c r="AU108" i="1"/>
  <c r="AU107" i="1"/>
  <c r="O4" i="1"/>
  <c r="O3" i="1"/>
  <c r="X7" i="1"/>
  <c r="X7" i="18"/>
  <c r="X13" i="18"/>
  <c r="X19" i="18"/>
  <c r="X25" i="18"/>
  <c r="C4" i="18"/>
  <c r="C3" i="18"/>
  <c r="AE106" i="1"/>
  <c r="AE105" i="1"/>
  <c r="AE104" i="1"/>
  <c r="AE103" i="1"/>
  <c r="AE102" i="1"/>
  <c r="AE101" i="1"/>
  <c r="AE100" i="1"/>
  <c r="AE99" i="1"/>
  <c r="AE98" i="1"/>
  <c r="AE97" i="1"/>
  <c r="AE96" i="1"/>
  <c r="AE95" i="1"/>
  <c r="AE94" i="1"/>
  <c r="AE93" i="1"/>
  <c r="AE92" i="1"/>
  <c r="AE91" i="1"/>
  <c r="AE90" i="1"/>
  <c r="AE89" i="1"/>
  <c r="AE88" i="1"/>
  <c r="AE87" i="1"/>
  <c r="AE86" i="1"/>
  <c r="AE85" i="1"/>
  <c r="AE84" i="1"/>
  <c r="AE83" i="1"/>
  <c r="AE82" i="1"/>
  <c r="AE81" i="1"/>
  <c r="AE80" i="1"/>
  <c r="AE79" i="1"/>
  <c r="AE78" i="1"/>
  <c r="AE77" i="1"/>
  <c r="AE76" i="1"/>
  <c r="AE75" i="1"/>
  <c r="AE74" i="1"/>
  <c r="AE73" i="1"/>
  <c r="AE72" i="1"/>
  <c r="AE71" i="1"/>
  <c r="AE70" i="1"/>
  <c r="AE69" i="1"/>
  <c r="AE68" i="1"/>
  <c r="AE67" i="1"/>
  <c r="AE66" i="1"/>
  <c r="AE65" i="1"/>
  <c r="AE64" i="1"/>
  <c r="AE63" i="1"/>
  <c r="AE62" i="1"/>
  <c r="AE61" i="1"/>
  <c r="AE60" i="1"/>
  <c r="AE59" i="1"/>
  <c r="AE58" i="1"/>
  <c r="AE57" i="1"/>
  <c r="AE56" i="1"/>
  <c r="AE55" i="1"/>
  <c r="AE54" i="1"/>
  <c r="AE53" i="1"/>
  <c r="AE52" i="1"/>
  <c r="AE51" i="1"/>
  <c r="AE50" i="1"/>
  <c r="AE49" i="1"/>
  <c r="AE48" i="1"/>
  <c r="AE47" i="1"/>
  <c r="AE46" i="1"/>
  <c r="AE45" i="1"/>
  <c r="AE44" i="1"/>
  <c r="AE43" i="1"/>
  <c r="AE42" i="1"/>
  <c r="AE41" i="1"/>
  <c r="AE40" i="1"/>
  <c r="AE39" i="1"/>
  <c r="AE38" i="1"/>
  <c r="AE37" i="1"/>
  <c r="AE36" i="1"/>
  <c r="AE35" i="1"/>
  <c r="AE34" i="1"/>
  <c r="AE33" i="1"/>
  <c r="AE32" i="1"/>
  <c r="AE31" i="1"/>
  <c r="AE30" i="1"/>
  <c r="AE29" i="1"/>
  <c r="AE28" i="1"/>
  <c r="AE27" i="1"/>
  <c r="AE26" i="1"/>
  <c r="AE25" i="1"/>
  <c r="AE24" i="1"/>
  <c r="AE23" i="1"/>
  <c r="AE22" i="1"/>
  <c r="AE21" i="1"/>
  <c r="AE20" i="1"/>
  <c r="AE19" i="1"/>
  <c r="AE18" i="1"/>
  <c r="AE17" i="1"/>
  <c r="AE16" i="1"/>
  <c r="AE15" i="1"/>
  <c r="AE14" i="1"/>
  <c r="AE13" i="1"/>
  <c r="AE12" i="1"/>
  <c r="AE11" i="1"/>
  <c r="AE10" i="1"/>
  <c r="AE9" i="1"/>
  <c r="AE8" i="1"/>
  <c r="AE7" i="1"/>
  <c r="AA30" i="18"/>
  <c r="AA29" i="18"/>
  <c r="AA28" i="18"/>
  <c r="AA27" i="18"/>
  <c r="AA26" i="18"/>
  <c r="AA25" i="18"/>
  <c r="B5" i="27" s="1"/>
  <c r="AA24" i="18"/>
  <c r="AA23" i="18"/>
  <c r="AA22" i="18"/>
  <c r="AA21" i="18"/>
  <c r="AA20" i="18"/>
  <c r="AA19" i="18"/>
  <c r="AA18" i="18"/>
  <c r="AA17" i="18"/>
  <c r="AA16" i="18"/>
  <c r="AA15" i="18"/>
  <c r="AA14" i="18"/>
  <c r="AA13" i="18"/>
  <c r="B3" i="27" s="1"/>
  <c r="AA12" i="18"/>
  <c r="AA11" i="18"/>
  <c r="AA10" i="18"/>
  <c r="AA9" i="18"/>
  <c r="AA8" i="18"/>
  <c r="AA7" i="18"/>
  <c r="B2" i="27" s="1"/>
  <c r="AL26" i="18"/>
  <c r="I146" i="4" s="1"/>
  <c r="AL27" i="18"/>
  <c r="I147" i="4" s="1"/>
  <c r="AL28" i="18"/>
  <c r="I148" i="4" s="1"/>
  <c r="AL29" i="18"/>
  <c r="I149" i="4" s="1"/>
  <c r="AL30" i="18"/>
  <c r="I150" i="4" s="1"/>
  <c r="AL25" i="18"/>
  <c r="I145" i="4" s="1"/>
  <c r="AL20" i="18"/>
  <c r="I140" i="4" s="1"/>
  <c r="AL21" i="18"/>
  <c r="I141" i="4" s="1"/>
  <c r="AL22" i="18"/>
  <c r="I142" i="4" s="1"/>
  <c r="AL23" i="18"/>
  <c r="I143" i="4" s="1"/>
  <c r="AL24" i="18"/>
  <c r="I144" i="4" s="1"/>
  <c r="AL19" i="18"/>
  <c r="I139" i="4" s="1"/>
  <c r="AL14" i="18"/>
  <c r="I134" i="4" s="1"/>
  <c r="AL15" i="18"/>
  <c r="I135" i="4" s="1"/>
  <c r="AL16" i="18"/>
  <c r="I136" i="4" s="1"/>
  <c r="AL17" i="18"/>
  <c r="I137" i="4" s="1"/>
  <c r="AL18" i="18"/>
  <c r="I138" i="4" s="1"/>
  <c r="AL13" i="18"/>
  <c r="I133" i="4" s="1"/>
  <c r="AL8" i="18"/>
  <c r="I128" i="4" s="1"/>
  <c r="AL9" i="18"/>
  <c r="I129" i="4" s="1"/>
  <c r="AL10" i="18"/>
  <c r="I130" i="4" s="1"/>
  <c r="AL11" i="18"/>
  <c r="I131" i="4" s="1"/>
  <c r="AL12" i="18"/>
  <c r="I132" i="4" s="1"/>
  <c r="AL7" i="18"/>
  <c r="I127" i="4" s="1"/>
  <c r="AP8" i="1"/>
  <c r="I3" i="4" s="1"/>
  <c r="AP9" i="1"/>
  <c r="I4" i="4" s="1"/>
  <c r="AP10" i="1"/>
  <c r="I5" i="4" s="1"/>
  <c r="AP11" i="1"/>
  <c r="I6" i="4" s="1"/>
  <c r="AP12" i="1"/>
  <c r="I7" i="4" s="1"/>
  <c r="AP13" i="1"/>
  <c r="I8" i="4" s="1"/>
  <c r="AP14" i="1"/>
  <c r="I9" i="4" s="1"/>
  <c r="AP15" i="1"/>
  <c r="I10" i="4" s="1"/>
  <c r="AP16" i="1"/>
  <c r="I11" i="4" s="1"/>
  <c r="AP17" i="1"/>
  <c r="I12" i="4" s="1"/>
  <c r="AP18" i="1"/>
  <c r="I13" i="4" s="1"/>
  <c r="AP19" i="1"/>
  <c r="I14" i="4" s="1"/>
  <c r="AP20" i="1"/>
  <c r="I15" i="4" s="1"/>
  <c r="AP21" i="1"/>
  <c r="I16" i="4" s="1"/>
  <c r="AP22" i="1"/>
  <c r="I17" i="4" s="1"/>
  <c r="AP23" i="1"/>
  <c r="I18" i="4" s="1"/>
  <c r="AP24" i="1"/>
  <c r="I19" i="4" s="1"/>
  <c r="AP25" i="1"/>
  <c r="I20" i="4" s="1"/>
  <c r="AP26" i="1"/>
  <c r="I21" i="4" s="1"/>
  <c r="AP27" i="1"/>
  <c r="I22" i="4" s="1"/>
  <c r="AP28" i="1"/>
  <c r="I23" i="4" s="1"/>
  <c r="AP29" i="1"/>
  <c r="I24" i="4" s="1"/>
  <c r="AP30" i="1"/>
  <c r="I25" i="4" s="1"/>
  <c r="AP31" i="1"/>
  <c r="I26" i="4" s="1"/>
  <c r="AP32" i="1"/>
  <c r="I27" i="4" s="1"/>
  <c r="AP33" i="1"/>
  <c r="I28" i="4" s="1"/>
  <c r="AP34" i="1"/>
  <c r="I29" i="4" s="1"/>
  <c r="AP35" i="1"/>
  <c r="I30" i="4" s="1"/>
  <c r="AP36" i="1"/>
  <c r="I31" i="4" s="1"/>
  <c r="AP37" i="1"/>
  <c r="I32" i="4" s="1"/>
  <c r="AP38" i="1"/>
  <c r="I33" i="4" s="1"/>
  <c r="AP39" i="1"/>
  <c r="I34" i="4" s="1"/>
  <c r="AP40" i="1"/>
  <c r="I35" i="4" s="1"/>
  <c r="AP41" i="1"/>
  <c r="I36" i="4" s="1"/>
  <c r="AP42" i="1"/>
  <c r="I37" i="4" s="1"/>
  <c r="AP43" i="1"/>
  <c r="I38" i="4" s="1"/>
  <c r="AP44" i="1"/>
  <c r="I39" i="4" s="1"/>
  <c r="AP45" i="1"/>
  <c r="I40" i="4" s="1"/>
  <c r="AP46" i="1"/>
  <c r="I41" i="4" s="1"/>
  <c r="AP47" i="1"/>
  <c r="I42" i="4" s="1"/>
  <c r="AP48" i="1"/>
  <c r="I43" i="4" s="1"/>
  <c r="AP49" i="1"/>
  <c r="I44" i="4" s="1"/>
  <c r="AP50" i="1"/>
  <c r="I45" i="4" s="1"/>
  <c r="AP51" i="1"/>
  <c r="I46" i="4" s="1"/>
  <c r="AP52" i="1"/>
  <c r="I47" i="4" s="1"/>
  <c r="AP53" i="1"/>
  <c r="I48" i="4" s="1"/>
  <c r="AP54" i="1"/>
  <c r="I49" i="4" s="1"/>
  <c r="AP55" i="1"/>
  <c r="I50" i="4" s="1"/>
  <c r="AP56" i="1"/>
  <c r="I51" i="4" s="1"/>
  <c r="AP57" i="1"/>
  <c r="I52" i="4" s="1"/>
  <c r="AP58" i="1"/>
  <c r="I53" i="4" s="1"/>
  <c r="AP59" i="1"/>
  <c r="I54" i="4" s="1"/>
  <c r="AP60" i="1"/>
  <c r="I55" i="4" s="1"/>
  <c r="AP61" i="1"/>
  <c r="I56" i="4" s="1"/>
  <c r="AP62" i="1"/>
  <c r="I57" i="4" s="1"/>
  <c r="AP63" i="1"/>
  <c r="I58" i="4" s="1"/>
  <c r="AP64" i="1"/>
  <c r="I59" i="4" s="1"/>
  <c r="AP65" i="1"/>
  <c r="I60" i="4" s="1"/>
  <c r="AP66" i="1"/>
  <c r="I61" i="4" s="1"/>
  <c r="AP67" i="1"/>
  <c r="I62" i="4" s="1"/>
  <c r="AP68" i="1"/>
  <c r="I63" i="4" s="1"/>
  <c r="AP69" i="1"/>
  <c r="I64" i="4" s="1"/>
  <c r="AP70" i="1"/>
  <c r="I65" i="4" s="1"/>
  <c r="AP71" i="1"/>
  <c r="I66" i="4" s="1"/>
  <c r="AP72" i="1"/>
  <c r="I67" i="4" s="1"/>
  <c r="AP73" i="1"/>
  <c r="I68" i="4" s="1"/>
  <c r="AP74" i="1"/>
  <c r="I69" i="4" s="1"/>
  <c r="AP75" i="1"/>
  <c r="I70" i="4" s="1"/>
  <c r="AP76" i="1"/>
  <c r="I71" i="4" s="1"/>
  <c r="AP77" i="1"/>
  <c r="I72" i="4" s="1"/>
  <c r="AP78" i="1"/>
  <c r="I73" i="4" s="1"/>
  <c r="AP79" i="1"/>
  <c r="I74" i="4" s="1"/>
  <c r="AP80" i="1"/>
  <c r="I75" i="4" s="1"/>
  <c r="AP81" i="1"/>
  <c r="I76" i="4" s="1"/>
  <c r="AP82" i="1"/>
  <c r="I77" i="4" s="1"/>
  <c r="AP83" i="1"/>
  <c r="I78" i="4" s="1"/>
  <c r="AP84" i="1"/>
  <c r="I79" i="4" s="1"/>
  <c r="AP85" i="1"/>
  <c r="I80" i="4" s="1"/>
  <c r="AP86" i="1"/>
  <c r="I81" i="4" s="1"/>
  <c r="AP87" i="1"/>
  <c r="I82" i="4" s="1"/>
  <c r="AP88" i="1"/>
  <c r="I83" i="4" s="1"/>
  <c r="AP89" i="1"/>
  <c r="I84" i="4" s="1"/>
  <c r="AP90" i="1"/>
  <c r="I85" i="4" s="1"/>
  <c r="AP91" i="1"/>
  <c r="I86" i="4" s="1"/>
  <c r="AP92" i="1"/>
  <c r="I87" i="4" s="1"/>
  <c r="AP93" i="1"/>
  <c r="I88" i="4" s="1"/>
  <c r="AP94" i="1"/>
  <c r="I89" i="4" s="1"/>
  <c r="AP95" i="1"/>
  <c r="I90" i="4" s="1"/>
  <c r="AP96" i="1"/>
  <c r="I91" i="4" s="1"/>
  <c r="AP97" i="1"/>
  <c r="I92" i="4" s="1"/>
  <c r="AP98" i="1"/>
  <c r="I93" i="4" s="1"/>
  <c r="AP99" i="1"/>
  <c r="I94" i="4" s="1"/>
  <c r="AP100" i="1"/>
  <c r="I95" i="4" s="1"/>
  <c r="AP101" i="1"/>
  <c r="I96" i="4" s="1"/>
  <c r="AP102" i="1"/>
  <c r="I97" i="4" s="1"/>
  <c r="AP103" i="1"/>
  <c r="I98" i="4" s="1"/>
  <c r="AP104" i="1"/>
  <c r="I99" i="4" s="1"/>
  <c r="AP105" i="1"/>
  <c r="I100" i="4" s="1"/>
  <c r="AP106" i="1"/>
  <c r="I101" i="4" s="1"/>
  <c r="AP7" i="1"/>
  <c r="I2" i="4" s="1"/>
  <c r="AQ13" i="18"/>
  <c r="AQ14" i="18"/>
  <c r="AQ15" i="18"/>
  <c r="AQ16" i="18"/>
  <c r="AQ17" i="18"/>
  <c r="AQ18" i="18"/>
  <c r="AQ19" i="18"/>
  <c r="AQ20" i="18"/>
  <c r="AQ21" i="18"/>
  <c r="AQ22" i="18"/>
  <c r="AQ23" i="18"/>
  <c r="AQ24" i="18"/>
  <c r="AQ25" i="18"/>
  <c r="AQ26" i="18"/>
  <c r="AQ27" i="18"/>
  <c r="AQ28" i="18"/>
  <c r="AQ29" i="18"/>
  <c r="AQ30" i="18"/>
  <c r="AQ8" i="18"/>
  <c r="AQ9" i="18"/>
  <c r="AQ10" i="18"/>
  <c r="AQ11" i="18"/>
  <c r="AQ12" i="18"/>
  <c r="AQ7" i="18"/>
  <c r="AU106" i="1"/>
  <c r="AU105" i="1"/>
  <c r="AU104" i="1"/>
  <c r="AU103" i="1"/>
  <c r="AU102" i="1"/>
  <c r="AU101" i="1"/>
  <c r="AU100" i="1"/>
  <c r="AU99" i="1"/>
  <c r="AU98" i="1"/>
  <c r="AU97" i="1"/>
  <c r="AU96" i="1"/>
  <c r="AU95" i="1"/>
  <c r="AU94" i="1"/>
  <c r="AU93" i="1"/>
  <c r="AU92" i="1"/>
  <c r="AU91" i="1"/>
  <c r="AU90" i="1"/>
  <c r="AU89" i="1"/>
  <c r="AU88" i="1"/>
  <c r="AU87" i="1"/>
  <c r="AU86" i="1"/>
  <c r="AU85" i="1"/>
  <c r="AU84" i="1"/>
  <c r="AU83" i="1"/>
  <c r="AU82" i="1"/>
  <c r="AU81" i="1"/>
  <c r="AU80" i="1"/>
  <c r="AU79" i="1"/>
  <c r="AU78" i="1"/>
  <c r="AU77" i="1"/>
  <c r="AU76" i="1"/>
  <c r="AU75" i="1"/>
  <c r="AU74" i="1"/>
  <c r="AU73" i="1"/>
  <c r="AU72" i="1"/>
  <c r="AU71" i="1"/>
  <c r="AU70" i="1"/>
  <c r="AU69" i="1"/>
  <c r="AU68" i="1"/>
  <c r="AU67" i="1"/>
  <c r="AU66" i="1"/>
  <c r="AU65" i="1"/>
  <c r="AU64" i="1"/>
  <c r="AU63" i="1"/>
  <c r="AU62" i="1"/>
  <c r="AU61" i="1"/>
  <c r="AU60" i="1"/>
  <c r="AU59" i="1"/>
  <c r="AU58" i="1"/>
  <c r="AU57" i="1"/>
  <c r="AU56" i="1"/>
  <c r="AU55" i="1"/>
  <c r="AU54" i="1"/>
  <c r="AU53" i="1"/>
  <c r="AU52" i="1"/>
  <c r="AU51" i="1"/>
  <c r="AU50" i="1"/>
  <c r="AU49" i="1"/>
  <c r="AU48" i="1"/>
  <c r="AU47" i="1"/>
  <c r="AU46" i="1"/>
  <c r="AU45" i="1"/>
  <c r="AU44" i="1"/>
  <c r="AU43" i="1"/>
  <c r="AU42" i="1"/>
  <c r="AU41" i="1"/>
  <c r="AU40" i="1"/>
  <c r="AU39" i="1"/>
  <c r="AU38" i="1"/>
  <c r="AU37" i="1"/>
  <c r="AU36" i="1"/>
  <c r="AU35" i="1"/>
  <c r="AU34" i="1"/>
  <c r="AU33" i="1"/>
  <c r="AU32" i="1"/>
  <c r="AU8" i="1"/>
  <c r="AU9" i="1"/>
  <c r="AU10" i="1"/>
  <c r="AU11" i="1"/>
  <c r="AU12" i="1"/>
  <c r="AU13" i="1"/>
  <c r="AU14" i="1"/>
  <c r="AU15" i="1"/>
  <c r="AU16" i="1"/>
  <c r="AU17" i="1"/>
  <c r="AU18" i="1"/>
  <c r="AU19" i="1"/>
  <c r="AU20" i="1"/>
  <c r="AU21" i="1"/>
  <c r="AU22" i="1"/>
  <c r="AU23" i="1"/>
  <c r="AU24" i="1"/>
  <c r="AU25" i="1"/>
  <c r="AU26" i="1"/>
  <c r="AU27" i="1"/>
  <c r="AU28" i="1"/>
  <c r="AU29" i="1"/>
  <c r="AU30" i="1"/>
  <c r="AU31" i="1"/>
  <c r="AU7" i="1"/>
  <c r="AG30" i="18"/>
  <c r="AN30" i="18" s="1"/>
  <c r="AG29" i="18"/>
  <c r="AG28" i="18"/>
  <c r="AG27" i="18"/>
  <c r="AG26" i="18"/>
  <c r="AG25" i="18"/>
  <c r="AG24" i="18"/>
  <c r="AG23" i="18"/>
  <c r="AI23" i="18" s="1"/>
  <c r="F143" i="4" s="1"/>
  <c r="AG22" i="18"/>
  <c r="AG21" i="18"/>
  <c r="AG20" i="18"/>
  <c r="AG19" i="18"/>
  <c r="AG18" i="18"/>
  <c r="AG17" i="18"/>
  <c r="AG16" i="18"/>
  <c r="AG15" i="18"/>
  <c r="AG14" i="18"/>
  <c r="AJ14" i="18" s="1"/>
  <c r="G134" i="4" s="1"/>
  <c r="AG13" i="18"/>
  <c r="AG12" i="18"/>
  <c r="AG11" i="18"/>
  <c r="AG10" i="18"/>
  <c r="AG9" i="18"/>
  <c r="AG8" i="18"/>
  <c r="AG7" i="18"/>
  <c r="AK106" i="1"/>
  <c r="AM106" i="1" s="1"/>
  <c r="F101" i="4" s="1"/>
  <c r="AK105" i="1"/>
  <c r="AR105" i="1" s="1"/>
  <c r="AK104" i="1"/>
  <c r="AK103" i="1"/>
  <c r="AR103" i="1" s="1"/>
  <c r="AK102" i="1"/>
  <c r="AR102" i="1" s="1"/>
  <c r="AK101" i="1"/>
  <c r="AR101" i="1" s="1"/>
  <c r="AK100" i="1"/>
  <c r="AL100" i="1" s="1"/>
  <c r="E95" i="4" s="1"/>
  <c r="AK99" i="1"/>
  <c r="AR99" i="1" s="1"/>
  <c r="AK98" i="1"/>
  <c r="AN98" i="1" s="1"/>
  <c r="G93" i="4" s="1"/>
  <c r="AK97" i="1"/>
  <c r="AO97" i="1" s="1"/>
  <c r="H92" i="4" s="1"/>
  <c r="AK96" i="1"/>
  <c r="AR96" i="1" s="1"/>
  <c r="AK95" i="1"/>
  <c r="AN95" i="1" s="1"/>
  <c r="G90" i="4" s="1"/>
  <c r="AK94" i="1"/>
  <c r="AO94" i="1" s="1"/>
  <c r="H89" i="4" s="1"/>
  <c r="AK93" i="1"/>
  <c r="AL93" i="1" s="1"/>
  <c r="E88" i="4" s="1"/>
  <c r="AK92" i="1"/>
  <c r="AL92" i="1" s="1"/>
  <c r="E87" i="4" s="1"/>
  <c r="AK91" i="1"/>
  <c r="AN91" i="1" s="1"/>
  <c r="G86" i="4" s="1"/>
  <c r="AK90" i="1"/>
  <c r="AL90" i="1" s="1"/>
  <c r="E85" i="4" s="1"/>
  <c r="AK89" i="1"/>
  <c r="AN89" i="1" s="1"/>
  <c r="G84" i="4" s="1"/>
  <c r="AK88" i="1"/>
  <c r="AL88" i="1" s="1"/>
  <c r="E83" i="4" s="1"/>
  <c r="AK87" i="1"/>
  <c r="AR87" i="1" s="1"/>
  <c r="AK86" i="1"/>
  <c r="AO86" i="1" s="1"/>
  <c r="H81" i="4" s="1"/>
  <c r="AK85" i="1"/>
  <c r="AL85" i="1" s="1"/>
  <c r="E80" i="4" s="1"/>
  <c r="AK84" i="1"/>
  <c r="D79" i="4" s="1"/>
  <c r="AK83" i="1"/>
  <c r="AN83" i="1" s="1"/>
  <c r="G78" i="4" s="1"/>
  <c r="AK82" i="1"/>
  <c r="AR82" i="1" s="1"/>
  <c r="AK81" i="1"/>
  <c r="AM81" i="1" s="1"/>
  <c r="F76" i="4" s="1"/>
  <c r="AK80" i="1"/>
  <c r="D75" i="4" s="1"/>
  <c r="AK79" i="1"/>
  <c r="AM79" i="1" s="1"/>
  <c r="F74" i="4" s="1"/>
  <c r="AK78" i="1"/>
  <c r="AR78" i="1" s="1"/>
  <c r="AK77" i="1"/>
  <c r="AR77" i="1" s="1"/>
  <c r="AK76" i="1"/>
  <c r="AM76" i="1" s="1"/>
  <c r="F71" i="4" s="1"/>
  <c r="AK75" i="1"/>
  <c r="AL75" i="1" s="1"/>
  <c r="E70" i="4" s="1"/>
  <c r="AK74" i="1"/>
  <c r="AR74" i="1" s="1"/>
  <c r="AK73" i="1"/>
  <c r="AM73" i="1" s="1"/>
  <c r="F68" i="4" s="1"/>
  <c r="AK72" i="1"/>
  <c r="AM72" i="1" s="1"/>
  <c r="F67" i="4" s="1"/>
  <c r="AK71" i="1"/>
  <c r="AR71" i="1" s="1"/>
  <c r="AK70" i="1"/>
  <c r="AM70" i="1" s="1"/>
  <c r="F65" i="4" s="1"/>
  <c r="AK69" i="1"/>
  <c r="AO69" i="1" s="1"/>
  <c r="H64" i="4" s="1"/>
  <c r="AK68" i="1"/>
  <c r="AR68" i="1" s="1"/>
  <c r="AK67" i="1"/>
  <c r="AN67" i="1" s="1"/>
  <c r="G62" i="4" s="1"/>
  <c r="AK66" i="1"/>
  <c r="AO66" i="1" s="1"/>
  <c r="H61" i="4" s="1"/>
  <c r="AK65" i="1"/>
  <c r="AL65" i="1" s="1"/>
  <c r="E60" i="4" s="1"/>
  <c r="AK64" i="1"/>
  <c r="AN64" i="1" s="1"/>
  <c r="G59" i="4" s="1"/>
  <c r="AK63" i="1"/>
  <c r="AR63" i="1" s="1"/>
  <c r="AK62" i="1"/>
  <c r="AM62" i="1" s="1"/>
  <c r="F57" i="4" s="1"/>
  <c r="AK61" i="1"/>
  <c r="AN61" i="1" s="1"/>
  <c r="G56" i="4" s="1"/>
  <c r="AK60" i="1"/>
  <c r="AR60" i="1" s="1"/>
  <c r="AK59" i="1"/>
  <c r="AL59" i="1" s="1"/>
  <c r="E54" i="4" s="1"/>
  <c r="AK58" i="1"/>
  <c r="AR58" i="1" s="1"/>
  <c r="AK57" i="1"/>
  <c r="AM57" i="1" s="1"/>
  <c r="F52" i="4" s="1"/>
  <c r="AK56" i="1"/>
  <c r="AN56" i="1" s="1"/>
  <c r="G51" i="4" s="1"/>
  <c r="AK55" i="1"/>
  <c r="AN55" i="1" s="1"/>
  <c r="G50" i="4" s="1"/>
  <c r="AK54" i="1"/>
  <c r="AM54" i="1" s="1"/>
  <c r="F49" i="4" s="1"/>
  <c r="AK53" i="1"/>
  <c r="AN53" i="1" s="1"/>
  <c r="G48" i="4" s="1"/>
  <c r="AK52" i="1"/>
  <c r="AO52" i="1" s="1"/>
  <c r="H47" i="4" s="1"/>
  <c r="AK51" i="1"/>
  <c r="AN51" i="1" s="1"/>
  <c r="G46" i="4" s="1"/>
  <c r="AK50" i="1"/>
  <c r="AM50" i="1" s="1"/>
  <c r="F45" i="4" s="1"/>
  <c r="AK49" i="1"/>
  <c r="AL49" i="1" s="1"/>
  <c r="E44" i="4" s="1"/>
  <c r="AK48" i="1"/>
  <c r="D43" i="4" s="1"/>
  <c r="AK47" i="1"/>
  <c r="D42" i="4" s="1"/>
  <c r="AK46" i="1"/>
  <c r="AM46" i="1" s="1"/>
  <c r="F41" i="4" s="1"/>
  <c r="AK45" i="1"/>
  <c r="AO45" i="1" s="1"/>
  <c r="H40" i="4" s="1"/>
  <c r="AK44" i="1"/>
  <c r="AM44" i="1" s="1"/>
  <c r="F39" i="4" s="1"/>
  <c r="AK43" i="1"/>
  <c r="AR43" i="1" s="1"/>
  <c r="AK42" i="1"/>
  <c r="AL42" i="1" s="1"/>
  <c r="E37" i="4" s="1"/>
  <c r="AK41" i="1"/>
  <c r="AL41" i="1" s="1"/>
  <c r="E36" i="4" s="1"/>
  <c r="AK40" i="1"/>
  <c r="AL40" i="1" s="1"/>
  <c r="E35" i="4" s="1"/>
  <c r="AK39" i="1"/>
  <c r="AM39" i="1" s="1"/>
  <c r="F34" i="4" s="1"/>
  <c r="AK38" i="1"/>
  <c r="AL38" i="1" s="1"/>
  <c r="E33" i="4" s="1"/>
  <c r="AK37" i="1"/>
  <c r="AK36" i="1"/>
  <c r="AO36" i="1" s="1"/>
  <c r="H31" i="4" s="1"/>
  <c r="AK35" i="1"/>
  <c r="AO35" i="1" s="1"/>
  <c r="H30" i="4" s="1"/>
  <c r="AK34" i="1"/>
  <c r="AO34" i="1" s="1"/>
  <c r="H29" i="4" s="1"/>
  <c r="AK33" i="1"/>
  <c r="AR33" i="1" s="1"/>
  <c r="AK32" i="1"/>
  <c r="AL32" i="1" s="1"/>
  <c r="E27" i="4" s="1"/>
  <c r="AK31" i="1"/>
  <c r="AL31" i="1" s="1"/>
  <c r="E26" i="4" s="1"/>
  <c r="AK30" i="1"/>
  <c r="AN30" i="1" s="1"/>
  <c r="G25" i="4" s="1"/>
  <c r="AK29" i="1"/>
  <c r="AR29" i="1" s="1"/>
  <c r="AK28" i="1"/>
  <c r="AL28" i="1" s="1"/>
  <c r="E23" i="4" s="1"/>
  <c r="AK27" i="1"/>
  <c r="AR27" i="1" s="1"/>
  <c r="AK26" i="1"/>
  <c r="D21" i="4" s="1"/>
  <c r="AK25" i="1"/>
  <c r="AM25" i="1" s="1"/>
  <c r="F20" i="4" s="1"/>
  <c r="AK24" i="1"/>
  <c r="AO24" i="1" s="1"/>
  <c r="H19" i="4" s="1"/>
  <c r="AK23" i="1"/>
  <c r="AO23" i="1" s="1"/>
  <c r="H18" i="4" s="1"/>
  <c r="AK22" i="1"/>
  <c r="AN22" i="1" s="1"/>
  <c r="G17" i="4" s="1"/>
  <c r="AK21" i="1"/>
  <c r="AR21" i="1" s="1"/>
  <c r="AK20" i="1"/>
  <c r="AM20" i="1" s="1"/>
  <c r="F15" i="4" s="1"/>
  <c r="AK19" i="1"/>
  <c r="AN19" i="1" s="1"/>
  <c r="G14" i="4" s="1"/>
  <c r="AK18" i="1"/>
  <c r="AM18" i="1" s="1"/>
  <c r="F13" i="4" s="1"/>
  <c r="AK17" i="1"/>
  <c r="AR17" i="1" s="1"/>
  <c r="AK16" i="1"/>
  <c r="AR16" i="1" s="1"/>
  <c r="AK15" i="1"/>
  <c r="AN15" i="1" s="1"/>
  <c r="G10" i="4" s="1"/>
  <c r="AK14" i="1"/>
  <c r="AN14" i="1" s="1"/>
  <c r="G9" i="4" s="1"/>
  <c r="AK13" i="1"/>
  <c r="D8" i="4" s="1"/>
  <c r="AK12" i="1"/>
  <c r="D7" i="4" s="1"/>
  <c r="AK11" i="1"/>
  <c r="AK10" i="1"/>
  <c r="D5" i="4" s="1"/>
  <c r="AK9" i="1"/>
  <c r="AK8" i="1"/>
  <c r="J26" i="4"/>
  <c r="J25" i="4"/>
  <c r="J24" i="4"/>
  <c r="J22" i="4"/>
  <c r="J21" i="4"/>
  <c r="J20" i="4"/>
  <c r="J18" i="4"/>
  <c r="J17" i="4"/>
  <c r="J16" i="4"/>
  <c r="J14" i="4"/>
  <c r="J13" i="4"/>
  <c r="J12" i="4"/>
  <c r="J10" i="4"/>
  <c r="J9" i="4"/>
  <c r="J8" i="4"/>
  <c r="J6" i="4"/>
  <c r="J5" i="4"/>
  <c r="J4" i="4"/>
  <c r="J2" i="4"/>
  <c r="AK7" i="1"/>
  <c r="D2" i="4" s="1"/>
  <c r="AI30" i="18" l="1"/>
  <c r="F150" i="4" s="1"/>
  <c r="D150" i="4"/>
  <c r="AN10" i="18"/>
  <c r="AI18" i="18"/>
  <c r="F138" i="4" s="1"/>
  <c r="AJ26" i="18"/>
  <c r="G146" i="4" s="1"/>
  <c r="D132" i="4"/>
  <c r="AH28" i="18"/>
  <c r="E148" i="4" s="1"/>
  <c r="D128" i="4"/>
  <c r="D145" i="4"/>
  <c r="D147" i="4"/>
  <c r="AI29" i="18"/>
  <c r="F149" i="4" s="1"/>
  <c r="AI24" i="18"/>
  <c r="F144" i="4" s="1"/>
  <c r="AJ30" i="18"/>
  <c r="G150" i="4" s="1"/>
  <c r="AJ9" i="18"/>
  <c r="G129" i="4" s="1"/>
  <c r="AN11" i="18"/>
  <c r="AJ7" i="18"/>
  <c r="G127" i="4" s="1"/>
  <c r="AH16" i="18"/>
  <c r="E136" i="4" s="1"/>
  <c r="AI15" i="18"/>
  <c r="F135" i="4" s="1"/>
  <c r="AJ17" i="18"/>
  <c r="G137" i="4" s="1"/>
  <c r="AI13" i="18"/>
  <c r="F133" i="4" s="1"/>
  <c r="AN15" i="18"/>
  <c r="AI14" i="18"/>
  <c r="F134" i="4" s="1"/>
  <c r="D143" i="4"/>
  <c r="D139" i="4"/>
  <c r="AJ22" i="18"/>
  <c r="G142" i="4" s="1"/>
  <c r="D140" i="4"/>
  <c r="D141" i="4"/>
  <c r="AJ4" i="18"/>
  <c r="AK4" i="18"/>
  <c r="AK16" i="18" s="1"/>
  <c r="H136" i="4" s="1"/>
  <c r="AI25" i="18"/>
  <c r="F145" i="4" s="1"/>
  <c r="AN9" i="18"/>
  <c r="AH27" i="18"/>
  <c r="E147" i="4" s="1"/>
  <c r="AK29" i="18"/>
  <c r="H149" i="4" s="1"/>
  <c r="AI9" i="18"/>
  <c r="F129" i="4" s="1"/>
  <c r="AI12" i="18"/>
  <c r="F132" i="4" s="1"/>
  <c r="AN25" i="18"/>
  <c r="AK12" i="18"/>
  <c r="H132" i="4" s="1"/>
  <c r="AH12" i="18"/>
  <c r="E132" i="4" s="1"/>
  <c r="AH25" i="18"/>
  <c r="E145" i="4" s="1"/>
  <c r="AH23" i="18"/>
  <c r="E143" i="4" s="1"/>
  <c r="AN12" i="18"/>
  <c r="AJ23" i="18"/>
  <c r="G143" i="4" s="1"/>
  <c r="F102" i="34"/>
  <c r="E62" i="34"/>
  <c r="F98" i="34"/>
  <c r="AO4" i="1"/>
  <c r="AN4" i="1"/>
  <c r="A102" i="34"/>
  <c r="B6" i="34"/>
  <c r="AJ24" i="18"/>
  <c r="G144" i="4" s="1"/>
  <c r="AH15" i="18"/>
  <c r="E135" i="4" s="1"/>
  <c r="AK30" i="18"/>
  <c r="H150" i="4" s="1"/>
  <c r="F86" i="34"/>
  <c r="AH9" i="18"/>
  <c r="E129" i="4" s="1"/>
  <c r="E86" i="34"/>
  <c r="B70" i="34"/>
  <c r="E110" i="34"/>
  <c r="AJ12" i="18"/>
  <c r="G132" i="4" s="1"/>
  <c r="AN23" i="18"/>
  <c r="AN29" i="18"/>
  <c r="AN27" i="18"/>
  <c r="AM111" i="1"/>
  <c r="F106" i="4" s="1"/>
  <c r="E114" i="34"/>
  <c r="H102" i="34"/>
  <c r="E70" i="34"/>
  <c r="E6" i="34"/>
  <c r="AJ27" i="18"/>
  <c r="G147" i="4" s="1"/>
  <c r="H82" i="34"/>
  <c r="B124" i="34"/>
  <c r="F82" i="34"/>
  <c r="D129" i="4"/>
  <c r="D142" i="4"/>
  <c r="AH17" i="18"/>
  <c r="E137" i="4" s="1"/>
  <c r="AI27" i="18"/>
  <c r="F147" i="4" s="1"/>
  <c r="H126" i="34"/>
  <c r="B114" i="34"/>
  <c r="E94" i="34"/>
  <c r="A82" i="34"/>
  <c r="D137" i="4"/>
  <c r="AJ29" i="18"/>
  <c r="G149" i="4" s="1"/>
  <c r="F114" i="34"/>
  <c r="A114" i="34"/>
  <c r="B94" i="34"/>
  <c r="B78" i="34"/>
  <c r="H54" i="34"/>
  <c r="AN7" i="18"/>
  <c r="Q150" i="4"/>
  <c r="R150" i="4" s="1"/>
  <c r="AO53" i="1"/>
  <c r="H48" i="4" s="1"/>
  <c r="AR73" i="1"/>
  <c r="AR112" i="1"/>
  <c r="AO102" i="1"/>
  <c r="H97" i="4" s="1"/>
  <c r="H30" i="34"/>
  <c r="B14" i="34"/>
  <c r="AR88" i="1"/>
  <c r="AJ20" i="18"/>
  <c r="G140" i="4" s="1"/>
  <c r="AH7" i="18"/>
  <c r="E127" i="4" s="1"/>
  <c r="AK18" i="18"/>
  <c r="H138" i="4" s="1"/>
  <c r="AH18" i="18"/>
  <c r="E138" i="4" s="1"/>
  <c r="AI11" i="18"/>
  <c r="F131" i="4" s="1"/>
  <c r="AR8" i="1"/>
  <c r="AL63" i="1"/>
  <c r="E58" i="4" s="1"/>
  <c r="AL95" i="1"/>
  <c r="E90" i="4" s="1"/>
  <c r="AN14" i="18"/>
  <c r="AJ25" i="18"/>
  <c r="G145" i="4" s="1"/>
  <c r="H14" i="34"/>
  <c r="A14" i="34"/>
  <c r="D127" i="4"/>
  <c r="AN18" i="18"/>
  <c r="AJ18" i="18"/>
  <c r="G138" i="4" s="1"/>
  <c r="AR24" i="1"/>
  <c r="AJ11" i="18"/>
  <c r="G131" i="4" s="1"/>
  <c r="D131" i="4"/>
  <c r="AN26" i="18"/>
  <c r="D148" i="4"/>
  <c r="AH30" i="18"/>
  <c r="E150" i="4" s="1"/>
  <c r="F126" i="34"/>
  <c r="H110" i="34"/>
  <c r="B110" i="34"/>
  <c r="E102" i="34"/>
  <c r="H94" i="34"/>
  <c r="A94" i="34"/>
  <c r="B86" i="34"/>
  <c r="E82" i="34"/>
  <c r="H70" i="34"/>
  <c r="A70" i="34"/>
  <c r="B66" i="34"/>
  <c r="A54" i="34"/>
  <c r="F14" i="34"/>
  <c r="H6" i="34"/>
  <c r="B7" i="34"/>
  <c r="AJ15" i="18"/>
  <c r="G135" i="4" s="1"/>
  <c r="AH22" i="18"/>
  <c r="E142" i="4" s="1"/>
  <c r="D138" i="4"/>
  <c r="AI22" i="18"/>
  <c r="F142" i="4" s="1"/>
  <c r="AM75" i="1"/>
  <c r="F70" i="4" s="1"/>
  <c r="AH11" i="18"/>
  <c r="E131" i="4" s="1"/>
  <c r="AN22" i="18"/>
  <c r="D149" i="4"/>
  <c r="AH29" i="18"/>
  <c r="E149" i="4" s="1"/>
  <c r="D134" i="4"/>
  <c r="AN28" i="18"/>
  <c r="AI28" i="18"/>
  <c r="F148" i="4" s="1"/>
  <c r="AJ28" i="18"/>
  <c r="G148" i="4" s="1"/>
  <c r="H114" i="34"/>
  <c r="F110" i="34"/>
  <c r="B118" i="34"/>
  <c r="A110" i="34"/>
  <c r="B102" i="34"/>
  <c r="F94" i="34"/>
  <c r="H86" i="34"/>
  <c r="A86" i="34"/>
  <c r="B82" i="34"/>
  <c r="F70" i="34"/>
  <c r="H66" i="34"/>
  <c r="A66" i="34"/>
  <c r="F38" i="34"/>
  <c r="E14" i="34"/>
  <c r="F6" i="34"/>
  <c r="AR9" i="1"/>
  <c r="AR11" i="1"/>
  <c r="AN21" i="18"/>
  <c r="AN18" i="1"/>
  <c r="G13" i="4" s="1"/>
  <c r="AH24" i="18"/>
  <c r="E144" i="4" s="1"/>
  <c r="AN24" i="18"/>
  <c r="AJ21" i="18"/>
  <c r="G141" i="4" s="1"/>
  <c r="A113" i="34"/>
  <c r="AK24" i="18"/>
  <c r="H144" i="4" s="1"/>
  <c r="AJ10" i="18"/>
  <c r="G130" i="4" s="1"/>
  <c r="AH21" i="18"/>
  <c r="E141" i="4" s="1"/>
  <c r="AR90" i="1"/>
  <c r="AB28" i="18"/>
  <c r="AC28" i="18"/>
  <c r="AD28" i="18"/>
  <c r="AF28" i="18" s="1"/>
  <c r="C148" i="4" s="1"/>
  <c r="AD30" i="18"/>
  <c r="AF30" i="18" s="1"/>
  <c r="C150" i="4" s="1"/>
  <c r="AC30" i="18"/>
  <c r="AB30" i="18"/>
  <c r="AH10" i="18"/>
  <c r="E130" i="4" s="1"/>
  <c r="D130" i="4"/>
  <c r="D144" i="4"/>
  <c r="AI10" i="18"/>
  <c r="F130" i="4" s="1"/>
  <c r="D73" i="4"/>
  <c r="AM82" i="1"/>
  <c r="F77" i="4" s="1"/>
  <c r="AN17" i="18"/>
  <c r="AI17" i="18"/>
  <c r="F137" i="4" s="1"/>
  <c r="AI21" i="18"/>
  <c r="F141" i="4" s="1"/>
  <c r="AC29" i="18"/>
  <c r="AB29" i="18"/>
  <c r="AD29" i="18"/>
  <c r="AF29" i="18" s="1"/>
  <c r="C149" i="4" s="1"/>
  <c r="F5" i="27"/>
  <c r="Q144" i="4"/>
  <c r="R144" i="4" s="1"/>
  <c r="AI104" i="1"/>
  <c r="AI52" i="1"/>
  <c r="AR14" i="1"/>
  <c r="AO82" i="1"/>
  <c r="H77" i="4" s="1"/>
  <c r="AL98" i="1"/>
  <c r="E93" i="4" s="1"/>
  <c r="AN38" i="1"/>
  <c r="G33" i="4" s="1"/>
  <c r="AR100" i="1"/>
  <c r="B89" i="34"/>
  <c r="AI69" i="1"/>
  <c r="D33" i="4"/>
  <c r="AL78" i="1"/>
  <c r="E73" i="4" s="1"/>
  <c r="AL86" i="1"/>
  <c r="E81" i="4" s="1"/>
  <c r="D95" i="4"/>
  <c r="AR10" i="1"/>
  <c r="AL14" i="1"/>
  <c r="E9" i="4" s="1"/>
  <c r="AL52" i="1"/>
  <c r="E47" i="4" s="1"/>
  <c r="AO78" i="1"/>
  <c r="H73" i="4" s="1"/>
  <c r="AM78" i="1"/>
  <c r="F73" i="4" s="1"/>
  <c r="D81" i="4"/>
  <c r="AM100" i="1"/>
  <c r="F95" i="4" s="1"/>
  <c r="AO90" i="1"/>
  <c r="H85" i="4" s="1"/>
  <c r="D93" i="4"/>
  <c r="AO98" i="1"/>
  <c r="H93" i="4" s="1"/>
  <c r="D91" i="4"/>
  <c r="AR22" i="1"/>
  <c r="D71" i="4"/>
  <c r="AM90" i="1"/>
  <c r="F85" i="4" s="1"/>
  <c r="B117" i="34"/>
  <c r="AO100" i="1"/>
  <c r="H95" i="4" s="1"/>
  <c r="AL84" i="1"/>
  <c r="E79" i="4" s="1"/>
  <c r="D87" i="4"/>
  <c r="AN100" i="1"/>
  <c r="G95" i="4" s="1"/>
  <c r="AM22" i="1"/>
  <c r="F17" i="4" s="1"/>
  <c r="AO38" i="1"/>
  <c r="H33" i="4" s="1"/>
  <c r="AN78" i="1"/>
  <c r="G73" i="4" s="1"/>
  <c r="AM66" i="1"/>
  <c r="F61" i="4" s="1"/>
  <c r="AN106" i="1"/>
  <c r="G101" i="4" s="1"/>
  <c r="AO84" i="1"/>
  <c r="H79" i="4" s="1"/>
  <c r="D77" i="4"/>
  <c r="AN36" i="1"/>
  <c r="G31" i="4" s="1"/>
  <c r="D97" i="4"/>
  <c r="AM109" i="1"/>
  <c r="F104" i="4" s="1"/>
  <c r="F117" i="34"/>
  <c r="AR41" i="1"/>
  <c r="D60" i="4"/>
  <c r="AM61" i="1"/>
  <c r="F56" i="4" s="1"/>
  <c r="AM97" i="1"/>
  <c r="F92" i="4" s="1"/>
  <c r="AR125" i="1"/>
  <c r="E117" i="34"/>
  <c r="A117" i="34"/>
  <c r="E41" i="34"/>
  <c r="AR45" i="1"/>
  <c r="AO93" i="1"/>
  <c r="H88" i="4" s="1"/>
  <c r="D88" i="4"/>
  <c r="AL125" i="1"/>
  <c r="E120" i="4" s="1"/>
  <c r="B121" i="34"/>
  <c r="H97" i="34"/>
  <c r="AM29" i="1"/>
  <c r="F24" i="4" s="1"/>
  <c r="AN45" i="1"/>
  <c r="G40" i="4" s="1"/>
  <c r="AL39" i="1"/>
  <c r="E34" i="4" s="1"/>
  <c r="AR51" i="1"/>
  <c r="AN93" i="1"/>
  <c r="G88" i="4" s="1"/>
  <c r="AR109" i="1"/>
  <c r="AM113" i="1"/>
  <c r="F108" i="4" s="1"/>
  <c r="AO125" i="1"/>
  <c r="H120" i="4" s="1"/>
  <c r="F121" i="34"/>
  <c r="B105" i="34"/>
  <c r="F33" i="34"/>
  <c r="AI97" i="1"/>
  <c r="Q132" i="4"/>
  <c r="R132" i="4" s="1"/>
  <c r="AI101" i="1"/>
  <c r="AM47" i="1"/>
  <c r="F42" i="4" s="1"/>
  <c r="D70" i="4"/>
  <c r="D82" i="4"/>
  <c r="AL99" i="1"/>
  <c r="E94" i="4" s="1"/>
  <c r="AM67" i="1"/>
  <c r="F62" i="4" s="1"/>
  <c r="AN75" i="1"/>
  <c r="G70" i="4" s="1"/>
  <c r="A97" i="34"/>
  <c r="F49" i="34"/>
  <c r="B41" i="34"/>
  <c r="E33" i="34"/>
  <c r="AN31" i="1"/>
  <c r="G26" i="4" s="1"/>
  <c r="AR67" i="1"/>
  <c r="AR75" i="1"/>
  <c r="F101" i="34"/>
  <c r="H85" i="34"/>
  <c r="A57" i="34"/>
  <c r="E49" i="34"/>
  <c r="AR31" i="1"/>
  <c r="AO51" i="1"/>
  <c r="H46" i="4" s="1"/>
  <c r="AO75" i="1"/>
  <c r="H70" i="4" s="1"/>
  <c r="H113" i="34"/>
  <c r="B113" i="34"/>
  <c r="F105" i="34"/>
  <c r="F89" i="34"/>
  <c r="B85" i="34"/>
  <c r="H69" i="34"/>
  <c r="B37" i="34"/>
  <c r="AD14" i="18"/>
  <c r="AF14" i="18" s="1"/>
  <c r="C134" i="4" s="1"/>
  <c r="AC14" i="18"/>
  <c r="AB14" i="18"/>
  <c r="AC25" i="18"/>
  <c r="D5" i="27" s="1"/>
  <c r="AD25" i="18"/>
  <c r="AF25" i="18" s="1"/>
  <c r="C145" i="4" s="1"/>
  <c r="AB25" i="18"/>
  <c r="C5" i="27" s="1"/>
  <c r="AI16" i="18"/>
  <c r="F136" i="4" s="1"/>
  <c r="AH8" i="18"/>
  <c r="E128" i="4" s="1"/>
  <c r="AI20" i="18"/>
  <c r="F140" i="4" s="1"/>
  <c r="AN20" i="18"/>
  <c r="AH26" i="18"/>
  <c r="E146" i="4" s="1"/>
  <c r="D146" i="4"/>
  <c r="AN19" i="18"/>
  <c r="AI7" i="18"/>
  <c r="F127" i="4" s="1"/>
  <c r="AD15" i="18"/>
  <c r="AF15" i="18" s="1"/>
  <c r="C135" i="4" s="1"/>
  <c r="AB15" i="18"/>
  <c r="AC15" i="18"/>
  <c r="AD18" i="18"/>
  <c r="AF18" i="18" s="1"/>
  <c r="C138" i="4" s="1"/>
  <c r="AC18" i="18"/>
  <c r="AB18" i="18"/>
  <c r="AB24" i="18"/>
  <c r="AD24" i="18"/>
  <c r="AF24" i="18" s="1"/>
  <c r="C144" i="4" s="1"/>
  <c r="AC24" i="18"/>
  <c r="AD26" i="18"/>
  <c r="AF26" i="18" s="1"/>
  <c r="C146" i="4" s="1"/>
  <c r="AC26" i="18"/>
  <c r="AB26" i="18"/>
  <c r="AB8" i="18"/>
  <c r="AC8" i="18"/>
  <c r="AD8" i="18"/>
  <c r="AF8" i="18" s="1"/>
  <c r="C128" i="4" s="1"/>
  <c r="AN13" i="18"/>
  <c r="AK13" i="18"/>
  <c r="H133" i="4" s="1"/>
  <c r="AI26" i="18"/>
  <c r="F146" i="4" s="1"/>
  <c r="AJ13" i="18"/>
  <c r="G133" i="4" s="1"/>
  <c r="AH20" i="18"/>
  <c r="E140" i="4" s="1"/>
  <c r="AB7" i="18"/>
  <c r="C2" i="27" s="1"/>
  <c r="AD7" i="18"/>
  <c r="AF7" i="18" s="1"/>
  <c r="C127" i="4" s="1"/>
  <c r="AC7" i="18"/>
  <c r="D2" i="27" s="1"/>
  <c r="AC9" i="18"/>
  <c r="AB9" i="18"/>
  <c r="AD9" i="18"/>
  <c r="AF9" i="18" s="1"/>
  <c r="C129" i="4" s="1"/>
  <c r="AB12" i="18"/>
  <c r="AC12" i="18"/>
  <c r="AD12" i="18"/>
  <c r="AF12" i="18" s="1"/>
  <c r="C132" i="4" s="1"/>
  <c r="AC13" i="18"/>
  <c r="D3" i="27" s="1"/>
  <c r="AB13" i="18"/>
  <c r="C3" i="27" s="1"/>
  <c r="AD13" i="18"/>
  <c r="AF13" i="18" s="1"/>
  <c r="C133" i="4" s="1"/>
  <c r="AB16" i="18"/>
  <c r="AC16" i="18"/>
  <c r="AD16" i="18"/>
  <c r="AF16" i="18" s="1"/>
  <c r="C136" i="4" s="1"/>
  <c r="AD19" i="18"/>
  <c r="AF19" i="18" s="1"/>
  <c r="C139" i="4" s="1"/>
  <c r="AB19" i="18"/>
  <c r="C4" i="27" s="1"/>
  <c r="AC19" i="18"/>
  <c r="D4" i="27" s="1"/>
  <c r="AD22" i="18"/>
  <c r="AF22" i="18" s="1"/>
  <c r="C142" i="4" s="1"/>
  <c r="AC22" i="18"/>
  <c r="AB22" i="18"/>
  <c r="AD11" i="18"/>
  <c r="AF11" i="18" s="1"/>
  <c r="C131" i="4" s="1"/>
  <c r="AB11" i="18"/>
  <c r="AC11" i="18"/>
  <c r="AC21" i="18"/>
  <c r="AD21" i="18"/>
  <c r="AF21" i="18" s="1"/>
  <c r="C141" i="4" s="1"/>
  <c r="AB21" i="18"/>
  <c r="D136" i="4"/>
  <c r="AJ19" i="18"/>
  <c r="G139" i="4" s="1"/>
  <c r="AN16" i="18"/>
  <c r="AJ16" i="18"/>
  <c r="G136" i="4" s="1"/>
  <c r="AH13" i="18"/>
  <c r="E133" i="4" s="1"/>
  <c r="AJ8" i="18"/>
  <c r="G128" i="4" s="1"/>
  <c r="AH19" i="18"/>
  <c r="E139" i="4" s="1"/>
  <c r="AI19" i="18"/>
  <c r="F139" i="4" s="1"/>
  <c r="AI8" i="18"/>
  <c r="F128" i="4" s="1"/>
  <c r="D133" i="4"/>
  <c r="AD10" i="18"/>
  <c r="AF10" i="18" s="1"/>
  <c r="C130" i="4" s="1"/>
  <c r="AC10" i="18"/>
  <c r="AB10" i="18"/>
  <c r="AC17" i="18"/>
  <c r="AB17" i="18"/>
  <c r="AD17" i="18"/>
  <c r="AF17" i="18" s="1"/>
  <c r="C137" i="4" s="1"/>
  <c r="AB20" i="18"/>
  <c r="AD20" i="18"/>
  <c r="AF20" i="18" s="1"/>
  <c r="C140" i="4" s="1"/>
  <c r="AC20" i="18"/>
  <c r="AD23" i="18"/>
  <c r="AF23" i="18" s="1"/>
  <c r="C143" i="4" s="1"/>
  <c r="AC23" i="18"/>
  <c r="AB23" i="18"/>
  <c r="AD27" i="18"/>
  <c r="AF27" i="18" s="1"/>
  <c r="C147" i="4" s="1"/>
  <c r="AB27" i="18"/>
  <c r="AC27" i="18"/>
  <c r="B52" i="34"/>
  <c r="AR55" i="1"/>
  <c r="AL55" i="1"/>
  <c r="E50" i="4" s="1"/>
  <c r="E50" i="34"/>
  <c r="B39" i="34"/>
  <c r="A45" i="34"/>
  <c r="H46" i="34"/>
  <c r="AO48" i="1"/>
  <c r="H43" i="4" s="1"/>
  <c r="AL45" i="1"/>
  <c r="E40" i="4" s="1"/>
  <c r="AI45" i="1"/>
  <c r="AL43" i="1"/>
  <c r="E38" i="4" s="1"/>
  <c r="E34" i="34"/>
  <c r="A30" i="34"/>
  <c r="B22" i="34"/>
  <c r="F30" i="34"/>
  <c r="E30" i="34"/>
  <c r="B30" i="34"/>
  <c r="AL33" i="1"/>
  <c r="E28" i="4" s="1"/>
  <c r="AM33" i="1"/>
  <c r="F28" i="4" s="1"/>
  <c r="AI32" i="1"/>
  <c r="AM31" i="1"/>
  <c r="F26" i="4" s="1"/>
  <c r="AR30" i="1"/>
  <c r="H22" i="34"/>
  <c r="A22" i="34"/>
  <c r="F22" i="34"/>
  <c r="E22" i="34"/>
  <c r="B18" i="34"/>
  <c r="A105" i="34"/>
  <c r="N149" i="4"/>
  <c r="O149" i="4" s="1"/>
  <c r="Q149" i="4"/>
  <c r="R149" i="4" s="1"/>
  <c r="AM129" i="1"/>
  <c r="F124" i="4" s="1"/>
  <c r="E126" i="34"/>
  <c r="A126" i="34"/>
  <c r="C126" i="34" s="1"/>
  <c r="AO129" i="1"/>
  <c r="H124" i="4" s="1"/>
  <c r="AI84" i="1"/>
  <c r="AI36" i="1"/>
  <c r="AL11" i="1"/>
  <c r="E6" i="4" s="1"/>
  <c r="AI72" i="1"/>
  <c r="AI56" i="1"/>
  <c r="AI92" i="1"/>
  <c r="AI40" i="1"/>
  <c r="AI80" i="1"/>
  <c r="AI44" i="1"/>
  <c r="AI28" i="1"/>
  <c r="AI96" i="1"/>
  <c r="AN39" i="1"/>
  <c r="G34" i="4" s="1"/>
  <c r="AL35" i="1"/>
  <c r="E30" i="4" s="1"/>
  <c r="AR65" i="1"/>
  <c r="AM102" i="1"/>
  <c r="F97" i="4" s="1"/>
  <c r="AO106" i="1"/>
  <c r="H101" i="4" s="1"/>
  <c r="AN84" i="1"/>
  <c r="G79" i="4" s="1"/>
  <c r="AR44" i="1"/>
  <c r="AL58" i="1"/>
  <c r="E53" i="4" s="1"/>
  <c r="D83" i="4"/>
  <c r="AI48" i="1"/>
  <c r="AH24" i="1"/>
  <c r="AG24" i="1"/>
  <c r="AF24" i="1"/>
  <c r="AH28" i="1"/>
  <c r="AG28" i="1"/>
  <c r="AF28" i="1"/>
  <c r="AH32" i="1"/>
  <c r="AG32" i="1"/>
  <c r="AF32" i="1"/>
  <c r="AH36" i="1"/>
  <c r="AG36" i="1"/>
  <c r="AF36" i="1"/>
  <c r="AH40" i="1"/>
  <c r="AG40" i="1"/>
  <c r="AF40" i="1"/>
  <c r="AH44" i="1"/>
  <c r="AG44" i="1"/>
  <c r="AF44" i="1"/>
  <c r="AH48" i="1"/>
  <c r="AG48" i="1"/>
  <c r="AF48" i="1"/>
  <c r="AH52" i="1"/>
  <c r="AG52" i="1"/>
  <c r="AF52" i="1"/>
  <c r="AH56" i="1"/>
  <c r="AG56" i="1"/>
  <c r="AF56" i="1"/>
  <c r="AH60" i="1"/>
  <c r="AG60" i="1"/>
  <c r="AF60" i="1"/>
  <c r="AH64" i="1"/>
  <c r="AG64" i="1"/>
  <c r="AF64" i="1"/>
  <c r="AH68" i="1"/>
  <c r="AG68" i="1"/>
  <c r="AF68" i="1"/>
  <c r="AH72" i="1"/>
  <c r="AG72" i="1"/>
  <c r="AF72" i="1"/>
  <c r="AH76" i="1"/>
  <c r="AG76" i="1"/>
  <c r="AF76" i="1"/>
  <c r="AH80" i="1"/>
  <c r="AG80" i="1"/>
  <c r="AF80" i="1"/>
  <c r="AH84" i="1"/>
  <c r="AG84" i="1"/>
  <c r="AF84" i="1"/>
  <c r="AH88" i="1"/>
  <c r="AG88" i="1"/>
  <c r="AF88" i="1"/>
  <c r="AH92" i="1"/>
  <c r="AG92" i="1"/>
  <c r="AF92" i="1"/>
  <c r="AH96" i="1"/>
  <c r="AG96" i="1"/>
  <c r="AF96" i="1"/>
  <c r="AH100" i="1"/>
  <c r="AG100" i="1"/>
  <c r="AF100" i="1"/>
  <c r="AH104" i="1"/>
  <c r="AG104" i="1"/>
  <c r="AF104" i="1"/>
  <c r="Q112" i="4"/>
  <c r="R112" i="4" s="1"/>
  <c r="AO108" i="1"/>
  <c r="H103" i="4" s="1"/>
  <c r="AM115" i="1"/>
  <c r="F110" i="4" s="1"/>
  <c r="AH120" i="1"/>
  <c r="AJ120" i="1" s="1"/>
  <c r="C115" i="4" s="1"/>
  <c r="AG120" i="1"/>
  <c r="AF120" i="1"/>
  <c r="AH128" i="1"/>
  <c r="AG128" i="1"/>
  <c r="AF128" i="1"/>
  <c r="AF130" i="1"/>
  <c r="AG130" i="1"/>
  <c r="AH130" i="1"/>
  <c r="AG131" i="1"/>
  <c r="AH131" i="1"/>
  <c r="AJ131" i="1" s="1"/>
  <c r="C126" i="4" s="1"/>
  <c r="AF131" i="1"/>
  <c r="D23" i="4"/>
  <c r="AL61" i="1"/>
  <c r="E56" i="4" s="1"/>
  <c r="D101" i="4"/>
  <c r="AR98" i="1"/>
  <c r="AM98" i="1"/>
  <c r="F93" i="4" s="1"/>
  <c r="AN46" i="1"/>
  <c r="G41" i="4" s="1"/>
  <c r="AM12" i="1"/>
  <c r="F7" i="4" s="1"/>
  <c r="AN81" i="1"/>
  <c r="G76" i="4" s="1"/>
  <c r="AI76" i="1"/>
  <c r="AH21" i="1"/>
  <c r="AG21" i="1"/>
  <c r="AF21" i="1"/>
  <c r="AH25" i="1"/>
  <c r="AF25" i="1"/>
  <c r="AG25" i="1"/>
  <c r="AF29" i="1"/>
  <c r="AH29" i="1"/>
  <c r="AG29" i="1"/>
  <c r="AH33" i="1"/>
  <c r="AF33" i="1"/>
  <c r="AG33" i="1"/>
  <c r="AF37" i="1"/>
  <c r="AH37" i="1"/>
  <c r="AG37" i="1"/>
  <c r="AH41" i="1"/>
  <c r="AF41" i="1"/>
  <c r="AG41" i="1"/>
  <c r="AF45" i="1"/>
  <c r="AH45" i="1"/>
  <c r="AG45" i="1"/>
  <c r="AH49" i="1"/>
  <c r="AF49" i="1"/>
  <c r="AG49" i="1"/>
  <c r="AH53" i="1"/>
  <c r="AF53" i="1"/>
  <c r="AG53" i="1"/>
  <c r="AF57" i="1"/>
  <c r="AH57" i="1"/>
  <c r="AG57" i="1"/>
  <c r="AH61" i="1"/>
  <c r="AF61" i="1"/>
  <c r="AG61" i="1"/>
  <c r="AH65" i="1"/>
  <c r="AF65" i="1"/>
  <c r="AG65" i="1"/>
  <c r="AF69" i="1"/>
  <c r="AH69" i="1"/>
  <c r="AG69" i="1"/>
  <c r="AH73" i="1"/>
  <c r="AF73" i="1"/>
  <c r="AG73" i="1"/>
  <c r="AH77" i="1"/>
  <c r="AG77" i="1"/>
  <c r="AF77" i="1"/>
  <c r="AH81" i="1"/>
  <c r="AF81" i="1"/>
  <c r="AG81" i="1"/>
  <c r="AF85" i="1"/>
  <c r="AH85" i="1"/>
  <c r="AG85" i="1"/>
  <c r="AH89" i="1"/>
  <c r="AF89" i="1"/>
  <c r="AG89" i="1"/>
  <c r="AH93" i="1"/>
  <c r="AF93" i="1"/>
  <c r="AG93" i="1"/>
  <c r="AF97" i="1"/>
  <c r="AH97" i="1"/>
  <c r="AG97" i="1"/>
  <c r="AH101" i="1"/>
  <c r="AF101" i="1"/>
  <c r="AG101" i="1"/>
  <c r="AH105" i="1"/>
  <c r="AF105" i="1"/>
  <c r="AG105" i="1"/>
  <c r="Q35" i="4"/>
  <c r="AR108" i="1"/>
  <c r="AG107" i="1"/>
  <c r="AF107" i="1"/>
  <c r="AH107" i="1"/>
  <c r="AG111" i="1"/>
  <c r="AF111" i="1"/>
  <c r="AH111" i="1"/>
  <c r="AH113" i="1"/>
  <c r="AF113" i="1"/>
  <c r="AG113" i="1"/>
  <c r="AF118" i="1"/>
  <c r="AH118" i="1"/>
  <c r="AG118" i="1"/>
  <c r="AG119" i="1"/>
  <c r="AH119" i="1"/>
  <c r="AJ119" i="1" s="1"/>
  <c r="C114" i="4" s="1"/>
  <c r="AF119" i="1"/>
  <c r="AG123" i="1"/>
  <c r="AF123" i="1"/>
  <c r="AH123" i="1"/>
  <c r="AF125" i="1"/>
  <c r="AH125" i="1"/>
  <c r="AJ125" i="1" s="1"/>
  <c r="C120" i="4" s="1"/>
  <c r="AG125" i="1"/>
  <c r="AL110" i="1"/>
  <c r="E105" i="4" s="1"/>
  <c r="AF22" i="1"/>
  <c r="AH22" i="1"/>
  <c r="AG22" i="1"/>
  <c r="AF26" i="1"/>
  <c r="AH26" i="1"/>
  <c r="AG26" i="1"/>
  <c r="AF30" i="1"/>
  <c r="AG30" i="1"/>
  <c r="AH30" i="1"/>
  <c r="AF34" i="1"/>
  <c r="AG34" i="1"/>
  <c r="AH34" i="1"/>
  <c r="AF38" i="1"/>
  <c r="AG38" i="1"/>
  <c r="AH38" i="1"/>
  <c r="AF42" i="1"/>
  <c r="AG42" i="1"/>
  <c r="AH42" i="1"/>
  <c r="AF46" i="1"/>
  <c r="AG46" i="1"/>
  <c r="AH46" i="1"/>
  <c r="AF50" i="1"/>
  <c r="AG50" i="1"/>
  <c r="AH50" i="1"/>
  <c r="AF54" i="1"/>
  <c r="AG54" i="1"/>
  <c r="AH54" i="1"/>
  <c r="AF58" i="1"/>
  <c r="AG58" i="1"/>
  <c r="AH58" i="1"/>
  <c r="AF62" i="1"/>
  <c r="AG62" i="1"/>
  <c r="AH62" i="1"/>
  <c r="AF66" i="1"/>
  <c r="AH66" i="1"/>
  <c r="AG66" i="1"/>
  <c r="AF70" i="1"/>
  <c r="AG70" i="1"/>
  <c r="AH70" i="1"/>
  <c r="AF74" i="1"/>
  <c r="AG74" i="1"/>
  <c r="AH74" i="1"/>
  <c r="AF78" i="1"/>
  <c r="AG78" i="1"/>
  <c r="AH78" i="1"/>
  <c r="AF82" i="1"/>
  <c r="AH82" i="1"/>
  <c r="AG82" i="1"/>
  <c r="AF86" i="1"/>
  <c r="AH86" i="1"/>
  <c r="AG86" i="1"/>
  <c r="AF90" i="1"/>
  <c r="AH90" i="1"/>
  <c r="AG90" i="1"/>
  <c r="AF94" i="1"/>
  <c r="AG94" i="1"/>
  <c r="AH94" i="1"/>
  <c r="AF98" i="1"/>
  <c r="AG98" i="1"/>
  <c r="AH98" i="1"/>
  <c r="AF102" i="1"/>
  <c r="AG102" i="1"/>
  <c r="AH102" i="1"/>
  <c r="AF106" i="1"/>
  <c r="AH106" i="1"/>
  <c r="AG106" i="1"/>
  <c r="AH108" i="1"/>
  <c r="AJ108" i="1" s="1"/>
  <c r="C103" i="4" s="1"/>
  <c r="AG108" i="1"/>
  <c r="AF108" i="1"/>
  <c r="AF109" i="1"/>
  <c r="AH109" i="1"/>
  <c r="AJ109" i="1" s="1"/>
  <c r="C104" i="4" s="1"/>
  <c r="AG109" i="1"/>
  <c r="AF110" i="1"/>
  <c r="AH110" i="1"/>
  <c r="AG110" i="1"/>
  <c r="AH112" i="1"/>
  <c r="AJ112" i="1" s="1"/>
  <c r="C107" i="4" s="1"/>
  <c r="AG112" i="1"/>
  <c r="AF112" i="1"/>
  <c r="AF114" i="1"/>
  <c r="AH114" i="1"/>
  <c r="AG114" i="1"/>
  <c r="AG115" i="1"/>
  <c r="AH115" i="1"/>
  <c r="AJ115" i="1" s="1"/>
  <c r="C110" i="4" s="1"/>
  <c r="AF115" i="1"/>
  <c r="AH117" i="1"/>
  <c r="AF117" i="1"/>
  <c r="AG117" i="1"/>
  <c r="AF122" i="1"/>
  <c r="AG122" i="1"/>
  <c r="AH122" i="1"/>
  <c r="AH124" i="1"/>
  <c r="AJ124" i="1" s="1"/>
  <c r="C119" i="4" s="1"/>
  <c r="AG124" i="1"/>
  <c r="AF124" i="1"/>
  <c r="AF7" i="1"/>
  <c r="AH7" i="1"/>
  <c r="AG7" i="1"/>
  <c r="AG23" i="1"/>
  <c r="AH23" i="1"/>
  <c r="AF23" i="1"/>
  <c r="AG27" i="1"/>
  <c r="AF27" i="1"/>
  <c r="AH27" i="1"/>
  <c r="AG31" i="1"/>
  <c r="AF31" i="1"/>
  <c r="AH31" i="1"/>
  <c r="AG35" i="1"/>
  <c r="AF35" i="1"/>
  <c r="AH35" i="1"/>
  <c r="AG39" i="1"/>
  <c r="AF39" i="1"/>
  <c r="AH39" i="1"/>
  <c r="AG43" i="1"/>
  <c r="AF43" i="1"/>
  <c r="AH43" i="1"/>
  <c r="AG47" i="1"/>
  <c r="AF47" i="1"/>
  <c r="AH47" i="1"/>
  <c r="AG51" i="1"/>
  <c r="AF51" i="1"/>
  <c r="AH51" i="1"/>
  <c r="AG55" i="1"/>
  <c r="AF55" i="1"/>
  <c r="AH55" i="1"/>
  <c r="AG59" i="1"/>
  <c r="AF59" i="1"/>
  <c r="AH59" i="1"/>
  <c r="AG63" i="1"/>
  <c r="AF63" i="1"/>
  <c r="AH63" i="1"/>
  <c r="AG67" i="1"/>
  <c r="AF67" i="1"/>
  <c r="AH67" i="1"/>
  <c r="AG71" i="1"/>
  <c r="AF71" i="1"/>
  <c r="AH71" i="1"/>
  <c r="AG75" i="1"/>
  <c r="AF75" i="1"/>
  <c r="AH75" i="1"/>
  <c r="AG79" i="1"/>
  <c r="AH79" i="1"/>
  <c r="AF79" i="1"/>
  <c r="AG83" i="1"/>
  <c r="AF83" i="1"/>
  <c r="AH83" i="1"/>
  <c r="AG87" i="1"/>
  <c r="AF87" i="1"/>
  <c r="AH87" i="1"/>
  <c r="AG91" i="1"/>
  <c r="AH91" i="1"/>
  <c r="AF91" i="1"/>
  <c r="AG95" i="1"/>
  <c r="AF95" i="1"/>
  <c r="AH95" i="1"/>
  <c r="AJ95" i="1" s="1"/>
  <c r="C90" i="4" s="1"/>
  <c r="AG99" i="1"/>
  <c r="AF99" i="1"/>
  <c r="AH99" i="1"/>
  <c r="AG103" i="1"/>
  <c r="AF103" i="1"/>
  <c r="AH103" i="1"/>
  <c r="AH116" i="1"/>
  <c r="AG116" i="1"/>
  <c r="AF116" i="1"/>
  <c r="AH121" i="1"/>
  <c r="AF121" i="1"/>
  <c r="AG121" i="1"/>
  <c r="AF126" i="1"/>
  <c r="AG126" i="1"/>
  <c r="AH126" i="1"/>
  <c r="AG127" i="1"/>
  <c r="AF127" i="1"/>
  <c r="AH127" i="1"/>
  <c r="AJ127" i="1" s="1"/>
  <c r="C122" i="4" s="1"/>
  <c r="AF129" i="1"/>
  <c r="AH129" i="1"/>
  <c r="AG129" i="1"/>
  <c r="AN8" i="18"/>
  <c r="E32" i="34"/>
  <c r="F113" i="34"/>
  <c r="B97" i="34"/>
  <c r="E89" i="34"/>
  <c r="F85" i="34"/>
  <c r="H57" i="34"/>
  <c r="F53" i="34"/>
  <c r="A49" i="34"/>
  <c r="E37" i="34"/>
  <c r="H33" i="34"/>
  <c r="AH20" i="1"/>
  <c r="AG20" i="1"/>
  <c r="AF20" i="1"/>
  <c r="AH19" i="1"/>
  <c r="AG19" i="1"/>
  <c r="AF19" i="1"/>
  <c r="AG18" i="1"/>
  <c r="AF18" i="1"/>
  <c r="AH18" i="1"/>
  <c r="AF17" i="1"/>
  <c r="AG17" i="1"/>
  <c r="AH17" i="1"/>
  <c r="AG16" i="1"/>
  <c r="AF16" i="1"/>
  <c r="AH16" i="1"/>
  <c r="D16" i="4"/>
  <c r="AO21" i="1"/>
  <c r="H16" i="4" s="1"/>
  <c r="AR19" i="1"/>
  <c r="B4" i="27"/>
  <c r="AH15" i="1"/>
  <c r="AG15" i="1"/>
  <c r="AF15" i="1"/>
  <c r="AG14" i="1"/>
  <c r="AH14" i="1"/>
  <c r="AF14" i="1"/>
  <c r="AF13" i="1"/>
  <c r="AH13" i="1"/>
  <c r="AG13" i="1"/>
  <c r="AH12" i="1"/>
  <c r="AF12" i="1"/>
  <c r="AG12" i="1"/>
  <c r="AH11" i="1"/>
  <c r="AG11" i="1"/>
  <c r="AF11" i="1"/>
  <c r="D10" i="4"/>
  <c r="AL15" i="1"/>
  <c r="E10" i="4" s="1"/>
  <c r="AR15" i="1"/>
  <c r="H120" i="34"/>
  <c r="A120" i="34"/>
  <c r="A116" i="34"/>
  <c r="B108" i="34"/>
  <c r="H76" i="34"/>
  <c r="A24" i="34"/>
  <c r="E16" i="34"/>
  <c r="H117" i="34"/>
  <c r="E113" i="34"/>
  <c r="A112" i="34"/>
  <c r="H105" i="34"/>
  <c r="E97" i="34"/>
  <c r="A85" i="34"/>
  <c r="F65" i="34"/>
  <c r="H49" i="34"/>
  <c r="F41" i="34"/>
  <c r="H37" i="34"/>
  <c r="A33" i="34"/>
  <c r="A124" i="34"/>
  <c r="B12" i="34"/>
  <c r="H124" i="34"/>
  <c r="H24" i="34"/>
  <c r="F124" i="34"/>
  <c r="F120" i="34"/>
  <c r="E104" i="34"/>
  <c r="F92" i="34"/>
  <c r="E124" i="34"/>
  <c r="E120" i="34"/>
  <c r="B120" i="34"/>
  <c r="E105" i="34"/>
  <c r="F97" i="34"/>
  <c r="F96" i="34"/>
  <c r="H89" i="34"/>
  <c r="A89" i="34"/>
  <c r="E85" i="34"/>
  <c r="B73" i="34"/>
  <c r="A69" i="34"/>
  <c r="B49" i="34"/>
  <c r="H41" i="34"/>
  <c r="F37" i="34"/>
  <c r="B33" i="34"/>
  <c r="B28" i="34"/>
  <c r="H13" i="34"/>
  <c r="B8" i="34"/>
  <c r="AG10" i="1"/>
  <c r="AF10" i="1"/>
  <c r="AH10" i="1"/>
  <c r="AF9" i="1"/>
  <c r="AH9" i="1"/>
  <c r="AG9" i="1"/>
  <c r="AG8" i="1"/>
  <c r="AH8" i="1"/>
  <c r="AF8" i="1"/>
  <c r="AL18" i="1"/>
  <c r="E13" i="4" s="1"/>
  <c r="D13" i="4"/>
  <c r="D28" i="4"/>
  <c r="AO22" i="1"/>
  <c r="H17" i="4" s="1"/>
  <c r="AM28" i="1"/>
  <c r="F23" i="4" s="1"/>
  <c r="AN8" i="1"/>
  <c r="G3" i="4" s="1"/>
  <c r="AL22" i="1"/>
  <c r="E17" i="4" s="1"/>
  <c r="AL8" i="1"/>
  <c r="E3" i="4" s="1"/>
  <c r="AM14" i="1"/>
  <c r="F9" i="4" s="1"/>
  <c r="AL20" i="1"/>
  <c r="E15" i="4" s="1"/>
  <c r="AL30" i="1"/>
  <c r="E25" i="4" s="1"/>
  <c r="D25" i="4"/>
  <c r="AO30" i="1"/>
  <c r="H25" i="4" s="1"/>
  <c r="AR39" i="1"/>
  <c r="AM35" i="1"/>
  <c r="F30" i="4" s="1"/>
  <c r="AR66" i="1"/>
  <c r="AL101" i="1"/>
  <c r="E96" i="4" s="1"/>
  <c r="AR89" i="1"/>
  <c r="AM91" i="1"/>
  <c r="F86" i="4" s="1"/>
  <c r="AL26" i="1"/>
  <c r="E21" i="4" s="1"/>
  <c r="AR49" i="1"/>
  <c r="AO56" i="1"/>
  <c r="H51" i="4" s="1"/>
  <c r="AN33" i="1"/>
  <c r="G28" i="4" s="1"/>
  <c r="AM30" i="1"/>
  <c r="F25" i="4" s="1"/>
  <c r="AL81" i="1"/>
  <c r="E76" i="4" s="1"/>
  <c r="D65" i="4"/>
  <c r="AR114" i="1"/>
  <c r="AR130" i="1"/>
  <c r="AO112" i="1"/>
  <c r="H107" i="4" s="1"/>
  <c r="AM122" i="1"/>
  <c r="F117" i="4" s="1"/>
  <c r="AI46" i="1"/>
  <c r="AR28" i="1"/>
  <c r="AN24" i="1"/>
  <c r="G19" i="4" s="1"/>
  <c r="AN49" i="1"/>
  <c r="G44" i="4" s="1"/>
  <c r="AR118" i="1"/>
  <c r="AM114" i="1"/>
  <c r="F109" i="4" s="1"/>
  <c r="AO122" i="1"/>
  <c r="H117" i="4" s="1"/>
  <c r="AI66" i="1"/>
  <c r="AL12" i="1"/>
  <c r="E7" i="4" s="1"/>
  <c r="AN12" i="1"/>
  <c r="G7" i="4" s="1"/>
  <c r="D3" i="4"/>
  <c r="AM16" i="1"/>
  <c r="F11" i="4" s="1"/>
  <c r="AR35" i="1"/>
  <c r="AM10" i="1"/>
  <c r="F5" i="4" s="1"/>
  <c r="D17" i="4"/>
  <c r="AL24" i="1"/>
  <c r="E19" i="4" s="1"/>
  <c r="AO28" i="1"/>
  <c r="H23" i="4" s="1"/>
  <c r="AM24" i="1"/>
  <c r="F19" i="4" s="1"/>
  <c r="AL16" i="1"/>
  <c r="E11" i="4" s="1"/>
  <c r="AO33" i="1"/>
  <c r="H28" i="4" s="1"/>
  <c r="AR18" i="1"/>
  <c r="AN28" i="1"/>
  <c r="G23" i="4" s="1"/>
  <c r="AO41" i="1"/>
  <c r="H36" i="4" s="1"/>
  <c r="AO39" i="1"/>
  <c r="H34" i="4" s="1"/>
  <c r="D72" i="4"/>
  <c r="AL66" i="1"/>
  <c r="E61" i="4" s="1"/>
  <c r="D98" i="4"/>
  <c r="D94" i="4"/>
  <c r="AL56" i="1"/>
  <c r="E51" i="4" s="1"/>
  <c r="D51" i="4"/>
  <c r="AO103" i="1"/>
  <c r="H98" i="4" s="1"/>
  <c r="AR81" i="1"/>
  <c r="AM52" i="1"/>
  <c r="F47" i="4" s="1"/>
  <c r="AO26" i="1"/>
  <c r="H21" i="4" s="1"/>
  <c r="AR122" i="1"/>
  <c r="AM108" i="1"/>
  <c r="F103" i="4" s="1"/>
  <c r="AO114" i="1"/>
  <c r="H109" i="4" s="1"/>
  <c r="AN118" i="1"/>
  <c r="G113" i="4" s="1"/>
  <c r="AN11" i="1"/>
  <c r="G6" i="4" s="1"/>
  <c r="AN23" i="1"/>
  <c r="G18" i="4" s="1"/>
  <c r="AL17" i="1"/>
  <c r="E12" i="4" s="1"/>
  <c r="AL13" i="1"/>
  <c r="E8" i="4" s="1"/>
  <c r="AL19" i="1"/>
  <c r="E14" i="4" s="1"/>
  <c r="D4" i="4"/>
  <c r="AO31" i="1"/>
  <c r="H26" i="4" s="1"/>
  <c r="D26" i="4"/>
  <c r="AO55" i="1"/>
  <c r="H50" i="4" s="1"/>
  <c r="AR53" i="1"/>
  <c r="AM45" i="1"/>
  <c r="F40" i="4" s="1"/>
  <c r="AO44" i="1"/>
  <c r="H39" i="4" s="1"/>
  <c r="AN47" i="1"/>
  <c r="G42" i="4" s="1"/>
  <c r="AR50" i="1"/>
  <c r="D69" i="4"/>
  <c r="AO64" i="1"/>
  <c r="H59" i="4" s="1"/>
  <c r="AN66" i="1"/>
  <c r="G61" i="4" s="1"/>
  <c r="AL97" i="1"/>
  <c r="E92" i="4" s="1"/>
  <c r="AO89" i="1"/>
  <c r="H84" i="4" s="1"/>
  <c r="AO91" i="1"/>
  <c r="H86" i="4" s="1"/>
  <c r="AN92" i="1"/>
  <c r="G87" i="4" s="1"/>
  <c r="AL103" i="1"/>
  <c r="E98" i="4" s="1"/>
  <c r="AN87" i="1"/>
  <c r="G82" i="4" s="1"/>
  <c r="AL87" i="1"/>
  <c r="E82" i="4" s="1"/>
  <c r="D14" i="4"/>
  <c r="AL44" i="1"/>
  <c r="E39" i="4" s="1"/>
  <c r="AM15" i="1"/>
  <c r="F10" i="4" s="1"/>
  <c r="AR34" i="1"/>
  <c r="D76" i="4"/>
  <c r="AM38" i="1"/>
  <c r="F33" i="4" s="1"/>
  <c r="AO81" i="1"/>
  <c r="H76" i="4" s="1"/>
  <c r="AO62" i="1"/>
  <c r="H57" i="4" s="1"/>
  <c r="D20" i="4"/>
  <c r="AI58" i="1"/>
  <c r="Q37" i="4"/>
  <c r="AR124" i="1"/>
  <c r="AO109" i="1"/>
  <c r="H104" i="4" s="1"/>
  <c r="AL111" i="1"/>
  <c r="E106" i="4" s="1"/>
  <c r="AL114" i="1"/>
  <c r="E109" i="4" s="1"/>
  <c r="AL118" i="1"/>
  <c r="E113" i="4" s="1"/>
  <c r="AN122" i="1"/>
  <c r="G117" i="4" s="1"/>
  <c r="AN130" i="1"/>
  <c r="G125" i="4" s="1"/>
  <c r="D109" i="4"/>
  <c r="AI42" i="1"/>
  <c r="AI22" i="1"/>
  <c r="D12" i="4"/>
  <c r="AM17" i="1"/>
  <c r="F12" i="4" s="1"/>
  <c r="AL25" i="1"/>
  <c r="E20" i="4" s="1"/>
  <c r="AN21" i="1"/>
  <c r="G16" i="4" s="1"/>
  <c r="AL91" i="1"/>
  <c r="E86" i="4" s="1"/>
  <c r="AM87" i="1"/>
  <c r="F82" i="4" s="1"/>
  <c r="AN57" i="1"/>
  <c r="G52" i="4" s="1"/>
  <c r="AR116" i="1"/>
  <c r="AN116" i="1"/>
  <c r="G111" i="4" s="1"/>
  <c r="A79" i="34"/>
  <c r="H75" i="34"/>
  <c r="AI38" i="1"/>
  <c r="D39" i="4"/>
  <c r="AR47" i="1"/>
  <c r="AO47" i="1"/>
  <c r="H42" i="4" s="1"/>
  <c r="AR97" i="1"/>
  <c r="AN97" i="1"/>
  <c r="G92" i="4" s="1"/>
  <c r="AI30" i="1"/>
  <c r="AI106" i="1"/>
  <c r="AI26" i="1"/>
  <c r="AM11" i="1"/>
  <c r="F6" i="4" s="1"/>
  <c r="AN17" i="1"/>
  <c r="G12" i="4" s="1"/>
  <c r="D55" i="4"/>
  <c r="AM55" i="1"/>
  <c r="F50" i="4" s="1"/>
  <c r="AO50" i="1"/>
  <c r="H45" i="4" s="1"/>
  <c r="D40" i="4"/>
  <c r="AL47" i="1"/>
  <c r="E42" i="4" s="1"/>
  <c r="AR38" i="1"/>
  <c r="AL77" i="1"/>
  <c r="E72" i="4" s="1"/>
  <c r="D61" i="4"/>
  <c r="AM103" i="1"/>
  <c r="F98" i="4" s="1"/>
  <c r="D92" i="4"/>
  <c r="AR91" i="1"/>
  <c r="AO87" i="1"/>
  <c r="H82" i="4" s="1"/>
  <c r="AO99" i="1"/>
  <c r="H94" i="4" s="1"/>
  <c r="AO92" i="1"/>
  <c r="H87" i="4" s="1"/>
  <c r="AM19" i="1"/>
  <c r="F14" i="4" s="1"/>
  <c r="D37" i="4"/>
  <c r="AN42" i="1"/>
  <c r="G37" i="4" s="1"/>
  <c r="AM34" i="1"/>
  <c r="F29" i="4" s="1"/>
  <c r="AL94" i="1"/>
  <c r="E89" i="4" s="1"/>
  <c r="AN44" i="1"/>
  <c r="G39" i="4" s="1"/>
  <c r="AM92" i="1"/>
  <c r="F87" i="4" s="1"/>
  <c r="AL113" i="1"/>
  <c r="E108" i="4" s="1"/>
  <c r="B83" i="34"/>
  <c r="A75" i="34"/>
  <c r="AI103" i="1"/>
  <c r="H51" i="34"/>
  <c r="AI99" i="1"/>
  <c r="AI51" i="1"/>
  <c r="AI23" i="1"/>
  <c r="AI81" i="1"/>
  <c r="AI21" i="1"/>
  <c r="AI41" i="1"/>
  <c r="AI77" i="1"/>
  <c r="AI85" i="1"/>
  <c r="AI49" i="1"/>
  <c r="AI25" i="1"/>
  <c r="AI73" i="1"/>
  <c r="AI93" i="1"/>
  <c r="F2" i="27"/>
  <c r="Q67" i="4"/>
  <c r="R67" i="4" s="1"/>
  <c r="B59" i="34"/>
  <c r="B47" i="34"/>
  <c r="AI91" i="1"/>
  <c r="H79" i="34"/>
  <c r="E67" i="34"/>
  <c r="E63" i="34"/>
  <c r="H27" i="34"/>
  <c r="B11" i="34"/>
  <c r="F35" i="34"/>
  <c r="B31" i="34"/>
  <c r="A27" i="34"/>
  <c r="E19" i="34"/>
  <c r="B3" i="34"/>
  <c r="AO121" i="1"/>
  <c r="H116" i="4" s="1"/>
  <c r="AL122" i="1"/>
  <c r="E117" i="4" s="1"/>
  <c r="AJ121" i="34"/>
  <c r="AK121" i="34" s="1"/>
  <c r="AI116" i="34"/>
  <c r="AK116" i="34" s="1"/>
  <c r="D29" i="4"/>
  <c r="AR54" i="1"/>
  <c r="AL130" i="1"/>
  <c r="E125" i="4" s="1"/>
  <c r="AO116" i="34"/>
  <c r="AN116" i="34"/>
  <c r="AO104" i="1"/>
  <c r="H99" i="4" s="1"/>
  <c r="AN104" i="1"/>
  <c r="G99" i="4" s="1"/>
  <c r="AM104" i="1"/>
  <c r="F99" i="4" s="1"/>
  <c r="AL104" i="1"/>
  <c r="E99" i="4" s="1"/>
  <c r="AN68" i="1"/>
  <c r="G63" i="4" s="1"/>
  <c r="AN79" i="1"/>
  <c r="G74" i="4" s="1"/>
  <c r="AR104" i="1"/>
  <c r="AL29" i="1"/>
  <c r="E24" i="4" s="1"/>
  <c r="D24" i="4"/>
  <c r="AN29" i="1"/>
  <c r="G24" i="4" s="1"/>
  <c r="AR32" i="1"/>
  <c r="AN32" i="1"/>
  <c r="G27" i="4" s="1"/>
  <c r="AM32" i="1"/>
  <c r="F27" i="4" s="1"/>
  <c r="D31" i="4"/>
  <c r="AR36" i="1"/>
  <c r="AL36" i="1"/>
  <c r="E31" i="4" s="1"/>
  <c r="AM36" i="1"/>
  <c r="F31" i="4" s="1"/>
  <c r="AO40" i="1"/>
  <c r="H35" i="4" s="1"/>
  <c r="AN40" i="1"/>
  <c r="G35" i="4" s="1"/>
  <c r="AL46" i="1"/>
  <c r="E41" i="4" s="1"/>
  <c r="AR46" i="1"/>
  <c r="AO46" i="1"/>
  <c r="H41" i="4" s="1"/>
  <c r="D41" i="4"/>
  <c r="AN86" i="1"/>
  <c r="G81" i="4" s="1"/>
  <c r="AR86" i="1"/>
  <c r="AM86" i="1"/>
  <c r="F81" i="4" s="1"/>
  <c r="B57" i="4"/>
  <c r="AI62" i="1"/>
  <c r="AJ62" i="1" s="1"/>
  <c r="C57" i="4" s="1"/>
  <c r="B49" i="4"/>
  <c r="AI54" i="1"/>
  <c r="B45" i="4"/>
  <c r="AI50" i="1"/>
  <c r="N41" i="4"/>
  <c r="O41" i="4" s="1"/>
  <c r="Q41" i="4"/>
  <c r="AR7" i="1"/>
  <c r="AM7" i="1"/>
  <c r="F2" i="4" s="1"/>
  <c r="AL79" i="1"/>
  <c r="E74" i="4" s="1"/>
  <c r="D74" i="4"/>
  <c r="AR79" i="1"/>
  <c r="D99" i="4"/>
  <c r="AM27" i="1"/>
  <c r="F22" i="4" s="1"/>
  <c r="AO27" i="1"/>
  <c r="H22" i="4" s="1"/>
  <c r="AN27" i="1"/>
  <c r="G22" i="4" s="1"/>
  <c r="D22" i="4"/>
  <c r="AL27" i="1"/>
  <c r="E22" i="4" s="1"/>
  <c r="AN54" i="1"/>
  <c r="G49" i="4" s="1"/>
  <c r="AO54" i="1"/>
  <c r="H49" i="4" s="1"/>
  <c r="AN101" i="1"/>
  <c r="G96" i="4" s="1"/>
  <c r="D96" i="4"/>
  <c r="AM101" i="1"/>
  <c r="F96" i="4" s="1"/>
  <c r="AO101" i="1"/>
  <c r="H96" i="4" s="1"/>
  <c r="AL64" i="1"/>
  <c r="E59" i="4" s="1"/>
  <c r="AR64" i="1"/>
  <c r="AM64" i="1"/>
  <c r="F59" i="4" s="1"/>
  <c r="AL72" i="1"/>
  <c r="E67" i="4" s="1"/>
  <c r="D67" i="4"/>
  <c r="AR72" i="1"/>
  <c r="AO72" i="1"/>
  <c r="H67" i="4" s="1"/>
  <c r="AN72" i="1"/>
  <c r="G67" i="4" s="1"/>
  <c r="AM83" i="1"/>
  <c r="F78" i="4" s="1"/>
  <c r="D78" i="4"/>
  <c r="AN7" i="1"/>
  <c r="G2" i="4" s="1"/>
  <c r="D63" i="4"/>
  <c r="D59" i="4"/>
  <c r="AO79" i="1"/>
  <c r="H74" i="4" s="1"/>
  <c r="AL10" i="1"/>
  <c r="E5" i="4" s="1"/>
  <c r="AN10" i="1"/>
  <c r="G5" i="4" s="1"/>
  <c r="D9" i="4"/>
  <c r="AM21" i="1"/>
  <c r="F16" i="4" s="1"/>
  <c r="AL21" i="1"/>
  <c r="E16" i="4" s="1"/>
  <c r="AM89" i="1"/>
  <c r="F84" i="4" s="1"/>
  <c r="AL89" i="1"/>
  <c r="E84" i="4" s="1"/>
  <c r="D84" i="4"/>
  <c r="AM95" i="1"/>
  <c r="F90" i="4" s="1"/>
  <c r="AO95" i="1"/>
  <c r="H90" i="4" s="1"/>
  <c r="AR95" i="1"/>
  <c r="D90" i="4"/>
  <c r="AO43" i="1"/>
  <c r="H38" i="4" s="1"/>
  <c r="D38" i="4"/>
  <c r="AN35" i="1"/>
  <c r="G30" i="4" s="1"/>
  <c r="D34" i="4"/>
  <c r="D86" i="4"/>
  <c r="AN103" i="1"/>
  <c r="G98" i="4" s="1"/>
  <c r="AL82" i="1"/>
  <c r="E77" i="4" s="1"/>
  <c r="AM13" i="1"/>
  <c r="F8" i="4" s="1"/>
  <c r="AM51" i="1"/>
  <c r="F46" i="4" s="1"/>
  <c r="AL48" i="1"/>
  <c r="E43" i="4" s="1"/>
  <c r="D52" i="4"/>
  <c r="AL57" i="1"/>
  <c r="E52" i="4" s="1"/>
  <c r="D89" i="4"/>
  <c r="AR48" i="1"/>
  <c r="AO88" i="1"/>
  <c r="H83" i="4" s="1"/>
  <c r="AO85" i="1"/>
  <c r="H80" i="4" s="1"/>
  <c r="AM88" i="1"/>
  <c r="F83" i="4" s="1"/>
  <c r="AL102" i="1"/>
  <c r="E97" i="4" s="1"/>
  <c r="AO113" i="1"/>
  <c r="H108" i="4" s="1"/>
  <c r="AO130" i="1"/>
  <c r="H125" i="4" s="1"/>
  <c r="H83" i="34"/>
  <c r="A83" i="34"/>
  <c r="F79" i="34"/>
  <c r="F75" i="34"/>
  <c r="B67" i="34"/>
  <c r="B63" i="34"/>
  <c r="H59" i="34"/>
  <c r="A59" i="34"/>
  <c r="F51" i="34"/>
  <c r="E35" i="34"/>
  <c r="B32" i="34"/>
  <c r="H28" i="34"/>
  <c r="A28" i="34"/>
  <c r="F24" i="34"/>
  <c r="B16" i="34"/>
  <c r="H12" i="34"/>
  <c r="A12" i="34"/>
  <c r="H8" i="34"/>
  <c r="AM42" i="34"/>
  <c r="AO37" i="34"/>
  <c r="AP34" i="34"/>
  <c r="D30" i="4"/>
  <c r="AN82" i="1"/>
  <c r="G77" i="4" s="1"/>
  <c r="D19" i="4"/>
  <c r="AM48" i="1"/>
  <c r="F43" i="4" s="1"/>
  <c r="AL51" i="1"/>
  <c r="E46" i="4" s="1"/>
  <c r="AR85" i="1"/>
  <c r="AN88" i="1"/>
  <c r="G83" i="4" s="1"/>
  <c r="AN85" i="1"/>
  <c r="G80" i="4" s="1"/>
  <c r="D80" i="4"/>
  <c r="D46" i="4"/>
  <c r="AM85" i="1"/>
  <c r="F80" i="4" s="1"/>
  <c r="AR128" i="1"/>
  <c r="AL109" i="1"/>
  <c r="E104" i="4" s="1"/>
  <c r="AM121" i="1"/>
  <c r="F116" i="4" s="1"/>
  <c r="AO128" i="1"/>
  <c r="H123" i="4" s="1"/>
  <c r="AN131" i="1"/>
  <c r="G126" i="4" s="1"/>
  <c r="D125" i="4"/>
  <c r="F83" i="34"/>
  <c r="E79" i="34"/>
  <c r="E75" i="34"/>
  <c r="H67" i="34"/>
  <c r="A67" i="34"/>
  <c r="H63" i="34"/>
  <c r="A63" i="34"/>
  <c r="F59" i="34"/>
  <c r="E51" i="34"/>
  <c r="E43" i="34"/>
  <c r="B35" i="34"/>
  <c r="H32" i="34"/>
  <c r="A32" i="34"/>
  <c r="F28" i="34"/>
  <c r="E24" i="34"/>
  <c r="H16" i="34"/>
  <c r="A16" i="34"/>
  <c r="F12" i="34"/>
  <c r="F8" i="34"/>
  <c r="AP120" i="34"/>
  <c r="AI27" i="1"/>
  <c r="AN121" i="1"/>
  <c r="G116" i="4" s="1"/>
  <c r="E83" i="34"/>
  <c r="B79" i="34"/>
  <c r="B75" i="34"/>
  <c r="F67" i="34"/>
  <c r="F63" i="34"/>
  <c r="E59" i="34"/>
  <c r="B51" i="34"/>
  <c r="H35" i="34"/>
  <c r="A35" i="34"/>
  <c r="F32" i="34"/>
  <c r="E28" i="34"/>
  <c r="B24" i="34"/>
  <c r="F16" i="34"/>
  <c r="E12" i="34"/>
  <c r="E8" i="34"/>
  <c r="AO115" i="34"/>
  <c r="AL80" i="1"/>
  <c r="E75" i="4" s="1"/>
  <c r="AO80" i="1"/>
  <c r="H75" i="4" s="1"/>
  <c r="AR80" i="1"/>
  <c r="AN80" i="1"/>
  <c r="G75" i="4" s="1"/>
  <c r="A103" i="34"/>
  <c r="H103" i="34"/>
  <c r="AM41" i="1"/>
  <c r="F36" i="4" s="1"/>
  <c r="N44" i="4"/>
  <c r="O44" i="4" s="1"/>
  <c r="Q44" i="4"/>
  <c r="B32" i="4"/>
  <c r="N32" i="4" s="1"/>
  <c r="O32" i="4" s="1"/>
  <c r="AI37" i="1"/>
  <c r="N28" i="4"/>
  <c r="O28" i="4" s="1"/>
  <c r="Q28" i="4"/>
  <c r="N17" i="4"/>
  <c r="O17" i="4" s="1"/>
  <c r="Q17" i="4"/>
  <c r="D105" i="4"/>
  <c r="AR110" i="1"/>
  <c r="AN110" i="1"/>
  <c r="G105" i="4" s="1"/>
  <c r="AM110" i="1"/>
  <c r="F105" i="4" s="1"/>
  <c r="AO117" i="1"/>
  <c r="H112" i="4" s="1"/>
  <c r="AR117" i="1"/>
  <c r="AN117" i="1"/>
  <c r="G112" i="4" s="1"/>
  <c r="AJ3" i="34"/>
  <c r="AM3" i="34"/>
  <c r="G5" i="34"/>
  <c r="E5" i="34"/>
  <c r="B5" i="34"/>
  <c r="F5" i="34"/>
  <c r="H5" i="34"/>
  <c r="G9" i="34"/>
  <c r="B9" i="34"/>
  <c r="E9" i="34"/>
  <c r="F9" i="34"/>
  <c r="G17" i="34"/>
  <c r="E17" i="34"/>
  <c r="F17" i="34"/>
  <c r="A17" i="34"/>
  <c r="C17" i="34" s="1"/>
  <c r="H17" i="34"/>
  <c r="G21" i="34"/>
  <c r="E21" i="34"/>
  <c r="G25" i="34"/>
  <c r="F25" i="34"/>
  <c r="G40" i="34"/>
  <c r="F40" i="34"/>
  <c r="H40" i="34"/>
  <c r="B40" i="34"/>
  <c r="G44" i="34"/>
  <c r="H44" i="34"/>
  <c r="B44" i="34"/>
  <c r="E44" i="34"/>
  <c r="G48" i="34"/>
  <c r="E48" i="34"/>
  <c r="F48" i="34"/>
  <c r="A48" i="34"/>
  <c r="C48" i="34" s="1"/>
  <c r="H48" i="34"/>
  <c r="G56" i="34"/>
  <c r="E56" i="34"/>
  <c r="F56" i="34"/>
  <c r="A56" i="34"/>
  <c r="C56" i="34" s="1"/>
  <c r="H56" i="34"/>
  <c r="G60" i="34"/>
  <c r="E60" i="34"/>
  <c r="F60" i="34"/>
  <c r="A60" i="34"/>
  <c r="C60" i="34" s="1"/>
  <c r="H60" i="34"/>
  <c r="G64" i="34"/>
  <c r="F64" i="34"/>
  <c r="A64" i="34"/>
  <c r="H64" i="34"/>
  <c r="B64" i="34"/>
  <c r="G72" i="34"/>
  <c r="A72" i="34"/>
  <c r="H72" i="34"/>
  <c r="B72" i="34"/>
  <c r="E72" i="34"/>
  <c r="G76" i="34"/>
  <c r="B76" i="34"/>
  <c r="C76" i="34" s="1"/>
  <c r="E76" i="34"/>
  <c r="F76" i="34"/>
  <c r="G80" i="34"/>
  <c r="E80" i="34"/>
  <c r="F80" i="34"/>
  <c r="A80" i="34"/>
  <c r="C80" i="34" s="1"/>
  <c r="H80" i="34"/>
  <c r="AR37" i="1"/>
  <c r="AM37" i="1"/>
  <c r="F32" i="4" s="1"/>
  <c r="AL73" i="1"/>
  <c r="E68" i="4" s="1"/>
  <c r="AN73" i="1"/>
  <c r="G68" i="4" s="1"/>
  <c r="AR123" i="1"/>
  <c r="AO123" i="1"/>
  <c r="H118" i="4" s="1"/>
  <c r="AN123" i="1"/>
  <c r="G118" i="4" s="1"/>
  <c r="G91" i="34"/>
  <c r="E91" i="34"/>
  <c r="G99" i="34"/>
  <c r="F99" i="34"/>
  <c r="A99" i="34"/>
  <c r="H99" i="34"/>
  <c r="B99" i="34"/>
  <c r="D64" i="4"/>
  <c r="AL74" i="1"/>
  <c r="E69" i="4" s="1"/>
  <c r="AN74" i="1"/>
  <c r="G69" i="4" s="1"/>
  <c r="AM23" i="1"/>
  <c r="F18" i="4" s="1"/>
  <c r="AR23" i="1"/>
  <c r="AL9" i="1"/>
  <c r="E4" i="4" s="1"/>
  <c r="AM9" i="1"/>
  <c r="F4" i="4" s="1"/>
  <c r="AN50" i="1"/>
  <c r="G45" i="4" s="1"/>
  <c r="AN77" i="1"/>
  <c r="G72" i="4" s="1"/>
  <c r="D85" i="4"/>
  <c r="AR92" i="1"/>
  <c r="AN105" i="1"/>
  <c r="G100" i="4" s="1"/>
  <c r="AN99" i="1"/>
  <c r="G94" i="4" s="1"/>
  <c r="AM56" i="1"/>
  <c r="F51" i="4" s="1"/>
  <c r="AR20" i="1"/>
  <c r="AN34" i="1"/>
  <c r="G29" i="4" s="1"/>
  <c r="AO77" i="1"/>
  <c r="H72" i="4" s="1"/>
  <c r="D36" i="4"/>
  <c r="D32" i="4"/>
  <c r="AM42" i="1"/>
  <c r="F37" i="4" s="1"/>
  <c r="D68" i="4"/>
  <c r="AM80" i="1"/>
  <c r="F75" i="4" s="1"/>
  <c r="AM99" i="1"/>
  <c r="F94" i="4" s="1"/>
  <c r="D6" i="4"/>
  <c r="AL60" i="1"/>
  <c r="E55" i="4" s="1"/>
  <c r="AO60" i="1"/>
  <c r="H55" i="4" s="1"/>
  <c r="AO63" i="1"/>
  <c r="H58" i="4" s="1"/>
  <c r="D58" i="4"/>
  <c r="AM63" i="1"/>
  <c r="F58" i="4" s="1"/>
  <c r="AN63" i="1"/>
  <c r="G58" i="4" s="1"/>
  <c r="D62" i="4"/>
  <c r="AO67" i="1"/>
  <c r="H62" i="4" s="1"/>
  <c r="AL67" i="1"/>
  <c r="E62" i="4" s="1"/>
  <c r="AO96" i="1"/>
  <c r="H91" i="4" s="1"/>
  <c r="AN96" i="1"/>
  <c r="G91" i="4" s="1"/>
  <c r="AM96" i="1"/>
  <c r="F91" i="4" s="1"/>
  <c r="AL96" i="1"/>
  <c r="E91" i="4" s="1"/>
  <c r="N123" i="4"/>
  <c r="O123" i="4" s="1"/>
  <c r="Q123" i="4"/>
  <c r="R123" i="4" s="1"/>
  <c r="D102" i="4"/>
  <c r="AL107" i="1"/>
  <c r="E102" i="4" s="1"/>
  <c r="AN107" i="1"/>
  <c r="G102" i="4" s="1"/>
  <c r="E99" i="34"/>
  <c r="AO3" i="34"/>
  <c r="AO120" i="1"/>
  <c r="H115" i="4" s="1"/>
  <c r="AN120" i="1"/>
  <c r="G115" i="4" s="1"/>
  <c r="AR120" i="1"/>
  <c r="AM120" i="1"/>
  <c r="F115" i="4" s="1"/>
  <c r="AL120" i="1"/>
  <c r="E115" i="4" s="1"/>
  <c r="AN118" i="34"/>
  <c r="AM118" i="34"/>
  <c r="G95" i="34"/>
  <c r="E95" i="34"/>
  <c r="G107" i="34"/>
  <c r="H107" i="34"/>
  <c r="G111" i="34"/>
  <c r="A111" i="34"/>
  <c r="E111" i="34"/>
  <c r="G123" i="34"/>
  <c r="H123" i="34"/>
  <c r="AN69" i="1"/>
  <c r="G64" i="4" s="1"/>
  <c r="AO73" i="1"/>
  <c r="H68" i="4" s="1"/>
  <c r="AL23" i="1"/>
  <c r="E18" i="4" s="1"/>
  <c r="AN16" i="1"/>
  <c r="G11" i="4" s="1"/>
  <c r="D11" i="4"/>
  <c r="AL53" i="1"/>
  <c r="E48" i="4" s="1"/>
  <c r="AN41" i="1"/>
  <c r="G36" i="4" s="1"/>
  <c r="AM74" i="1"/>
  <c r="F69" i="4" s="1"/>
  <c r="AO65" i="1"/>
  <c r="H60" i="4" s="1"/>
  <c r="AR69" i="1"/>
  <c r="AL69" i="1"/>
  <c r="E64" i="4" s="1"/>
  <c r="AN65" i="1"/>
  <c r="G60" i="4" s="1"/>
  <c r="AN90" i="1"/>
  <c r="G85" i="4" s="1"/>
  <c r="AL105" i="1"/>
  <c r="E100" i="4" s="1"/>
  <c r="AN20" i="1"/>
  <c r="G15" i="4" s="1"/>
  <c r="D15" i="4"/>
  <c r="AO42" i="1"/>
  <c r="H37" i="4" s="1"/>
  <c r="AR42" i="1"/>
  <c r="AL37" i="1"/>
  <c r="E32" i="4" s="1"/>
  <c r="AR56" i="1"/>
  <c r="AL34" i="1"/>
  <c r="E29" i="4" s="1"/>
  <c r="AO37" i="1"/>
  <c r="H32" i="4" s="1"/>
  <c r="AN37" i="1"/>
  <c r="G32" i="4" s="1"/>
  <c r="AO74" i="1"/>
  <c r="H69" i="4" s="1"/>
  <c r="AN9" i="1"/>
  <c r="G4" i="4" s="1"/>
  <c r="AM65" i="1"/>
  <c r="F60" i="4" s="1"/>
  <c r="AM77" i="1"/>
  <c r="F72" i="4" s="1"/>
  <c r="AN25" i="1"/>
  <c r="G20" i="4" s="1"/>
  <c r="AR25" i="1"/>
  <c r="AO25" i="1"/>
  <c r="H20" i="4" s="1"/>
  <c r="AI33" i="1"/>
  <c r="AL54" i="1"/>
  <c r="E49" i="4" s="1"/>
  <c r="D49" i="4"/>
  <c r="AL83" i="1"/>
  <c r="E78" i="4" s="1"/>
  <c r="AO83" i="1"/>
  <c r="H78" i="4" s="1"/>
  <c r="AR83" i="1"/>
  <c r="AI89" i="1"/>
  <c r="AN94" i="1"/>
  <c r="G89" i="4" s="1"/>
  <c r="AM94" i="1"/>
  <c r="F89" i="4" s="1"/>
  <c r="AR94" i="1"/>
  <c r="AM117" i="1"/>
  <c r="F112" i="4" s="1"/>
  <c r="AO126" i="1"/>
  <c r="H121" i="4" s="1"/>
  <c r="D121" i="4"/>
  <c r="AN126" i="1"/>
  <c r="G121" i="4" s="1"/>
  <c r="AM126" i="1"/>
  <c r="F121" i="4" s="1"/>
  <c r="AL126" i="1"/>
  <c r="E121" i="4" s="1"/>
  <c r="AR126" i="1"/>
  <c r="B104" i="4"/>
  <c r="N104" i="4" s="1"/>
  <c r="O104" i="4" s="1"/>
  <c r="AM112" i="1"/>
  <c r="F107" i="4" s="1"/>
  <c r="AL115" i="1"/>
  <c r="E110" i="4" s="1"/>
  <c r="AO118" i="1"/>
  <c r="H113" i="4" s="1"/>
  <c r="AM128" i="1"/>
  <c r="F123" i="4" s="1"/>
  <c r="AL131" i="1"/>
  <c r="E126" i="4" s="1"/>
  <c r="AO131" i="1"/>
  <c r="H126" i="4" s="1"/>
  <c r="D113" i="4"/>
  <c r="AP121" i="34"/>
  <c r="AN105" i="34"/>
  <c r="AJ50" i="34"/>
  <c r="AN109" i="1"/>
  <c r="G104" i="4" s="1"/>
  <c r="AN115" i="1"/>
  <c r="G110" i="4" s="1"/>
  <c r="AM131" i="1"/>
  <c r="F126" i="4" s="1"/>
  <c r="AI24" i="1"/>
  <c r="AI39" i="1"/>
  <c r="AI79" i="1"/>
  <c r="AI87" i="1"/>
  <c r="F123" i="34"/>
  <c r="B123" i="34"/>
  <c r="F107" i="34"/>
  <c r="B104" i="34"/>
  <c r="E96" i="34"/>
  <c r="E92" i="34"/>
  <c r="E81" i="34"/>
  <c r="H77" i="34"/>
  <c r="H73" i="34"/>
  <c r="A73" i="34"/>
  <c r="F69" i="34"/>
  <c r="E65" i="34"/>
  <c r="B62" i="34"/>
  <c r="F54" i="34"/>
  <c r="F46" i="34"/>
  <c r="E38" i="34"/>
  <c r="B34" i="34"/>
  <c r="H31" i="34"/>
  <c r="A31" i="34"/>
  <c r="F27" i="34"/>
  <c r="B19" i="34"/>
  <c r="H3" i="34"/>
  <c r="A3" i="34"/>
  <c r="AN121" i="34"/>
  <c r="AJ120" i="34"/>
  <c r="AM116" i="34"/>
  <c r="AI115" i="34"/>
  <c r="AJ85" i="34"/>
  <c r="AP42" i="34"/>
  <c r="AP18" i="34"/>
  <c r="AN3" i="34"/>
  <c r="AI3" i="34"/>
  <c r="AI63" i="1"/>
  <c r="E123" i="34"/>
  <c r="H111" i="34"/>
  <c r="A123" i="34"/>
  <c r="E107" i="34"/>
  <c r="H104" i="34"/>
  <c r="A104" i="34"/>
  <c r="H100" i="34"/>
  <c r="B96" i="34"/>
  <c r="B92" i="34"/>
  <c r="H88" i="34"/>
  <c r="F73" i="34"/>
  <c r="E69" i="34"/>
  <c r="B65" i="34"/>
  <c r="H62" i="34"/>
  <c r="A62" i="34"/>
  <c r="E54" i="34"/>
  <c r="E46" i="34"/>
  <c r="B38" i="34"/>
  <c r="H34" i="34"/>
  <c r="A34" i="34"/>
  <c r="F31" i="34"/>
  <c r="E27" i="34"/>
  <c r="H19" i="34"/>
  <c r="A19" i="34"/>
  <c r="H15" i="34"/>
  <c r="F3" i="34"/>
  <c r="AP125" i="34"/>
  <c r="AO69" i="34"/>
  <c r="AP14" i="34"/>
  <c r="AI83" i="1"/>
  <c r="AI102" i="1"/>
  <c r="AI55" i="1"/>
  <c r="AI59" i="1"/>
  <c r="AI75" i="1"/>
  <c r="H115" i="34"/>
  <c r="F111" i="34"/>
  <c r="B111" i="34"/>
  <c r="B107" i="34"/>
  <c r="C107" i="34" s="1"/>
  <c r="F104" i="34"/>
  <c r="H96" i="34"/>
  <c r="A96" i="34"/>
  <c r="H92" i="34"/>
  <c r="A92" i="34"/>
  <c r="A88" i="34"/>
  <c r="E73" i="34"/>
  <c r="B69" i="34"/>
  <c r="H65" i="34"/>
  <c r="A65" i="34"/>
  <c r="F62" i="34"/>
  <c r="B54" i="34"/>
  <c r="B46" i="34"/>
  <c r="H38" i="34"/>
  <c r="F34" i="34"/>
  <c r="E31" i="34"/>
  <c r="B27" i="34"/>
  <c r="F19" i="34"/>
  <c r="A15" i="34"/>
  <c r="E3" i="34"/>
  <c r="AJ125" i="34"/>
  <c r="AK125" i="34" s="1"/>
  <c r="AP66" i="34"/>
  <c r="AN22" i="34"/>
  <c r="AM19" i="34"/>
  <c r="AN14" i="34"/>
  <c r="AJ7" i="34"/>
  <c r="AP3" i="34"/>
  <c r="AM8" i="1"/>
  <c r="F3" i="4" s="1"/>
  <c r="AR12" i="1"/>
  <c r="AN48" i="1"/>
  <c r="G43" i="4" s="1"/>
  <c r="AL68" i="1"/>
  <c r="E63" i="4" s="1"/>
  <c r="AH14" i="18"/>
  <c r="E134" i="4" s="1"/>
  <c r="D135" i="4"/>
  <c r="D18" i="4"/>
  <c r="AM69" i="1"/>
  <c r="F64" i="4" s="1"/>
  <c r="AL106" i="1"/>
  <c r="E101" i="4" s="1"/>
  <c r="N40" i="4"/>
  <c r="O40" i="4" s="1"/>
  <c r="Q40" i="4"/>
  <c r="N138" i="4"/>
  <c r="O138" i="4" s="1"/>
  <c r="Q138" i="4"/>
  <c r="R138" i="4" s="1"/>
  <c r="AR26" i="1"/>
  <c r="AM26" i="1"/>
  <c r="F21" i="4" s="1"/>
  <c r="AN26" i="1"/>
  <c r="G21" i="4" s="1"/>
  <c r="Y3" i="18"/>
  <c r="Y4" i="18"/>
  <c r="D114" i="4"/>
  <c r="AN119" i="1"/>
  <c r="G114" i="4" s="1"/>
  <c r="AL119" i="1"/>
  <c r="E114" i="4" s="1"/>
  <c r="D122" i="4"/>
  <c r="AN127" i="1"/>
  <c r="G122" i="4" s="1"/>
  <c r="AL127" i="1"/>
  <c r="E122" i="4" s="1"/>
  <c r="Q97" i="4"/>
  <c r="R97" i="4" s="1"/>
  <c r="Q46" i="4"/>
  <c r="Q25" i="4"/>
  <c r="AR107" i="1"/>
  <c r="AR111" i="1"/>
  <c r="AR113" i="1"/>
  <c r="AR115" i="1"/>
  <c r="AR119" i="1"/>
  <c r="AR127" i="1"/>
  <c r="AR131" i="1"/>
  <c r="AO107" i="1"/>
  <c r="H102" i="4" s="1"/>
  <c r="B103" i="4"/>
  <c r="N103" i="4" s="1"/>
  <c r="O103" i="4" s="1"/>
  <c r="AN111" i="1"/>
  <c r="G106" i="4" s="1"/>
  <c r="B107" i="4"/>
  <c r="Q107" i="4" s="1"/>
  <c r="R107" i="4" s="1"/>
  <c r="AL112" i="1"/>
  <c r="E107" i="4" s="1"/>
  <c r="AN112" i="1"/>
  <c r="G107" i="4" s="1"/>
  <c r="AN113" i="1"/>
  <c r="G108" i="4" s="1"/>
  <c r="AO115" i="1"/>
  <c r="H110" i="4" s="1"/>
  <c r="AO116" i="1"/>
  <c r="H111" i="4" s="1"/>
  <c r="AO119" i="1"/>
  <c r="H114" i="4" s="1"/>
  <c r="AL124" i="1"/>
  <c r="E119" i="4" s="1"/>
  <c r="B122" i="4"/>
  <c r="AN128" i="1"/>
  <c r="G123" i="4" s="1"/>
  <c r="D112" i="4"/>
  <c r="AL117" i="1"/>
  <c r="E112" i="4" s="1"/>
  <c r="D115" i="4"/>
  <c r="D120" i="4"/>
  <c r="AN125" i="1"/>
  <c r="G120" i="4" s="1"/>
  <c r="D123" i="4"/>
  <c r="AL108" i="1"/>
  <c r="E103" i="4" s="1"/>
  <c r="AN108" i="1"/>
  <c r="G103" i="4" s="1"/>
  <c r="AO111" i="1"/>
  <c r="H106" i="4" s="1"/>
  <c r="AN124" i="1"/>
  <c r="G119" i="4" s="1"/>
  <c r="AO127" i="1"/>
  <c r="H122" i="4" s="1"/>
  <c r="D118" i="4"/>
  <c r="AM123" i="1"/>
  <c r="F118" i="4" s="1"/>
  <c r="AM116" i="1"/>
  <c r="F111" i="4" s="1"/>
  <c r="AM119" i="1"/>
  <c r="F114" i="4" s="1"/>
  <c r="AO124" i="1"/>
  <c r="H119" i="4" s="1"/>
  <c r="AM127" i="1"/>
  <c r="F122" i="4" s="1"/>
  <c r="D111" i="4"/>
  <c r="D116" i="4"/>
  <c r="AL121" i="1"/>
  <c r="E116" i="4" s="1"/>
  <c r="D119" i="4"/>
  <c r="D124" i="4"/>
  <c r="AN129" i="1"/>
  <c r="G124" i="4" s="1"/>
  <c r="AL129" i="1"/>
  <c r="E124" i="4" s="1"/>
  <c r="AM37" i="34"/>
  <c r="AJ22" i="34"/>
  <c r="AK22" i="34" s="1"/>
  <c r="AP19" i="34"/>
  <c r="AO18" i="34"/>
  <c r="F3" i="27"/>
  <c r="AO100" i="34"/>
  <c r="AO45" i="34"/>
  <c r="F4" i="27"/>
  <c r="N2" i="34"/>
  <c r="AN125" i="34"/>
  <c r="AM121" i="34"/>
  <c r="AN120" i="34"/>
  <c r="AP116" i="34"/>
  <c r="AP105" i="34"/>
  <c r="AN100" i="34"/>
  <c r="AO85" i="34"/>
  <c r="AM45" i="34"/>
  <c r="AO36" i="34"/>
  <c r="AP22" i="34"/>
  <c r="N64" i="4"/>
  <c r="O64" i="4" s="1"/>
  <c r="Q64" i="4"/>
  <c r="R64" i="4" s="1"/>
  <c r="N36" i="4"/>
  <c r="O36" i="4" s="1"/>
  <c r="Q36" i="4"/>
  <c r="N54" i="4"/>
  <c r="O54" i="4" s="1"/>
  <c r="Q54" i="4"/>
  <c r="R54" i="4" s="1"/>
  <c r="N43" i="4"/>
  <c r="O43" i="4" s="1"/>
  <c r="Q43" i="4"/>
  <c r="AI70" i="1"/>
  <c r="AI57" i="1"/>
  <c r="AI60" i="1"/>
  <c r="Q65" i="4"/>
  <c r="R65" i="4" s="1"/>
  <c r="Q52" i="4"/>
  <c r="E121" i="34"/>
  <c r="H118" i="34"/>
  <c r="F115" i="34"/>
  <c r="H112" i="34"/>
  <c r="A121" i="34"/>
  <c r="A118" i="34"/>
  <c r="B115" i="34"/>
  <c r="H108" i="34"/>
  <c r="A108" i="34"/>
  <c r="E101" i="34"/>
  <c r="E98" i="34"/>
  <c r="B95" i="34"/>
  <c r="B91" i="34"/>
  <c r="F88" i="34"/>
  <c r="B81" i="34"/>
  <c r="H78" i="34"/>
  <c r="A78" i="34"/>
  <c r="C78" i="34" s="1"/>
  <c r="F57" i="34"/>
  <c r="E53" i="34"/>
  <c r="B50" i="34"/>
  <c r="H47" i="34"/>
  <c r="B43" i="34"/>
  <c r="E25" i="34"/>
  <c r="B21" i="34"/>
  <c r="H18" i="34"/>
  <c r="A18" i="34"/>
  <c r="F15" i="34"/>
  <c r="H11" i="34"/>
  <c r="A11" i="34"/>
  <c r="AO77" i="34"/>
  <c r="AP46" i="34"/>
  <c r="AN45" i="34"/>
  <c r="AN43" i="34"/>
  <c r="AN37" i="34"/>
  <c r="AI36" i="34"/>
  <c r="AN34" i="34"/>
  <c r="AO29" i="34"/>
  <c r="AM22" i="34"/>
  <c r="AJ19" i="34"/>
  <c r="AK19" i="34" s="1"/>
  <c r="AP11" i="34"/>
  <c r="AP10" i="34"/>
  <c r="AP7" i="34"/>
  <c r="AI64" i="1"/>
  <c r="AI105" i="1"/>
  <c r="AI98" i="1"/>
  <c r="AI82" i="1"/>
  <c r="AI86" i="1"/>
  <c r="B126" i="4"/>
  <c r="F118" i="34"/>
  <c r="E115" i="34"/>
  <c r="F112" i="34"/>
  <c r="A115" i="34"/>
  <c r="F108" i="34"/>
  <c r="B101" i="34"/>
  <c r="B98" i="34"/>
  <c r="H95" i="34"/>
  <c r="A95" i="34"/>
  <c r="H91" i="34"/>
  <c r="A91" i="34"/>
  <c r="E88" i="34"/>
  <c r="H81" i="34"/>
  <c r="A81" i="34"/>
  <c r="F78" i="34"/>
  <c r="E57" i="34"/>
  <c r="B53" i="34"/>
  <c r="H50" i="34"/>
  <c r="F47" i="34"/>
  <c r="H43" i="34"/>
  <c r="B25" i="34"/>
  <c r="H21" i="34"/>
  <c r="A21" i="34"/>
  <c r="F18" i="34"/>
  <c r="E15" i="34"/>
  <c r="F11" i="34"/>
  <c r="AP101" i="34"/>
  <c r="AP97" i="34"/>
  <c r="AJ77" i="34"/>
  <c r="AM46" i="34"/>
  <c r="AN29" i="34"/>
  <c r="AN11" i="34"/>
  <c r="AO10" i="34"/>
  <c r="AI67" i="1"/>
  <c r="H121" i="34"/>
  <c r="E118" i="34"/>
  <c r="E112" i="34"/>
  <c r="B112" i="34"/>
  <c r="E108" i="34"/>
  <c r="H101" i="34"/>
  <c r="A101" i="34"/>
  <c r="H98" i="34"/>
  <c r="A98" i="34"/>
  <c r="F95" i="34"/>
  <c r="F91" i="34"/>
  <c r="B88" i="34"/>
  <c r="F81" i="34"/>
  <c r="E78" i="34"/>
  <c r="B57" i="34"/>
  <c r="H53" i="34"/>
  <c r="A53" i="34"/>
  <c r="F50" i="34"/>
  <c r="E47" i="34"/>
  <c r="F43" i="34"/>
  <c r="H25" i="34"/>
  <c r="A25" i="34"/>
  <c r="F21" i="34"/>
  <c r="E18" i="34"/>
  <c r="B15" i="34"/>
  <c r="E11" i="34"/>
  <c r="AO99" i="34"/>
  <c r="AO57" i="34"/>
  <c r="AM29" i="34"/>
  <c r="AN19" i="34"/>
  <c r="AO14" i="34"/>
  <c r="AJ11" i="34"/>
  <c r="AN8" i="34"/>
  <c r="Q85" i="4"/>
  <c r="R85" i="4" s="1"/>
  <c r="N92" i="4"/>
  <c r="O92" i="4" s="1"/>
  <c r="Q92" i="4"/>
  <c r="R92" i="4" s="1"/>
  <c r="N84" i="4"/>
  <c r="O84" i="4" s="1"/>
  <c r="Q84" i="4"/>
  <c r="R84" i="4" s="1"/>
  <c r="N80" i="4"/>
  <c r="O80" i="4" s="1"/>
  <c r="Q80" i="4"/>
  <c r="R80" i="4" s="1"/>
  <c r="Q51" i="4"/>
  <c r="N51" i="4"/>
  <c r="O51" i="4" s="1"/>
  <c r="H125" i="34"/>
  <c r="AM108" i="34"/>
  <c r="AJ108" i="34"/>
  <c r="AN108" i="34"/>
  <c r="AP108" i="34"/>
  <c r="AJ62" i="34"/>
  <c r="AN62" i="34"/>
  <c r="AO15" i="34"/>
  <c r="AJ15" i="34"/>
  <c r="AP15" i="34"/>
  <c r="AM15" i="34"/>
  <c r="G109" i="34"/>
  <c r="H109" i="34"/>
  <c r="A109" i="34"/>
  <c r="B109" i="34"/>
  <c r="E109" i="34"/>
  <c r="G116" i="34"/>
  <c r="B116" i="34"/>
  <c r="F116" i="34"/>
  <c r="H116" i="34"/>
  <c r="N100" i="4"/>
  <c r="O100" i="4" s="1"/>
  <c r="Q100" i="4"/>
  <c r="R100" i="4" s="1"/>
  <c r="N89" i="4"/>
  <c r="O89" i="4" s="1"/>
  <c r="Q89" i="4"/>
  <c r="R89" i="4" s="1"/>
  <c r="B73" i="4"/>
  <c r="AI78" i="1"/>
  <c r="B38" i="4"/>
  <c r="N38" i="4" s="1"/>
  <c r="O38" i="4" s="1"/>
  <c r="AI43" i="1"/>
  <c r="AM112" i="34"/>
  <c r="AJ112" i="34"/>
  <c r="AN112" i="34"/>
  <c r="AP112" i="34"/>
  <c r="AI109" i="34"/>
  <c r="AJ109" i="34"/>
  <c r="AM109" i="34"/>
  <c r="AN109" i="34"/>
  <c r="AM25" i="34"/>
  <c r="AJ25" i="34"/>
  <c r="AN25" i="34"/>
  <c r="AP25" i="34"/>
  <c r="G29" i="34"/>
  <c r="B29" i="34"/>
  <c r="E29" i="34"/>
  <c r="F29" i="34"/>
  <c r="AI31" i="1"/>
  <c r="AI53" i="1"/>
  <c r="AI34" i="1"/>
  <c r="Q76" i="4"/>
  <c r="R76" i="4" s="1"/>
  <c r="B95" i="4"/>
  <c r="N95" i="4" s="1"/>
  <c r="O95" i="4" s="1"/>
  <c r="AI100" i="1"/>
  <c r="N91" i="4"/>
  <c r="O91" i="4" s="1"/>
  <c r="Q91" i="4"/>
  <c r="R91" i="4" s="1"/>
  <c r="B83" i="4"/>
  <c r="AI88" i="1"/>
  <c r="AI129" i="1"/>
  <c r="B124" i="4"/>
  <c r="A29" i="34"/>
  <c r="AJ58" i="34"/>
  <c r="AN58" i="34"/>
  <c r="AP58" i="34"/>
  <c r="AM49" i="34"/>
  <c r="AJ49" i="34"/>
  <c r="AO49" i="34"/>
  <c r="G13" i="34"/>
  <c r="B13" i="34"/>
  <c r="C13" i="34" s="1"/>
  <c r="E13" i="34"/>
  <c r="F13" i="34"/>
  <c r="G20" i="34"/>
  <c r="E20" i="34"/>
  <c r="F20" i="34"/>
  <c r="A20" i="34"/>
  <c r="C20" i="34" s="1"/>
  <c r="H20" i="34"/>
  <c r="G45" i="34"/>
  <c r="B45" i="34"/>
  <c r="E45" i="34"/>
  <c r="F45" i="34"/>
  <c r="G52" i="34"/>
  <c r="E52" i="34"/>
  <c r="F52" i="34"/>
  <c r="H52" i="34"/>
  <c r="G93" i="34"/>
  <c r="A93" i="34"/>
  <c r="H93" i="34"/>
  <c r="B93" i="34"/>
  <c r="E93" i="34"/>
  <c r="G100" i="34"/>
  <c r="B100" i="34"/>
  <c r="C100" i="34" s="1"/>
  <c r="E100" i="34"/>
  <c r="F100" i="34"/>
  <c r="B69" i="4"/>
  <c r="AI74" i="1"/>
  <c r="B42" i="4"/>
  <c r="N42" i="4" s="1"/>
  <c r="O42" i="4" s="1"/>
  <c r="AI47" i="1"/>
  <c r="N22" i="4"/>
  <c r="O22" i="4" s="1"/>
  <c r="Q22" i="4"/>
  <c r="AJ53" i="34"/>
  <c r="AO53" i="34"/>
  <c r="G4" i="34"/>
  <c r="B4" i="34"/>
  <c r="E4" i="34"/>
  <c r="F4" i="34"/>
  <c r="H4" i="34"/>
  <c r="G36" i="34"/>
  <c r="E36" i="34"/>
  <c r="F36" i="34"/>
  <c r="A36" i="34"/>
  <c r="H36" i="34"/>
  <c r="G61" i="34"/>
  <c r="B61" i="34"/>
  <c r="C61" i="34" s="1"/>
  <c r="E61" i="34"/>
  <c r="F61" i="34"/>
  <c r="G68" i="34"/>
  <c r="E68" i="34"/>
  <c r="F68" i="34"/>
  <c r="A68" i="34"/>
  <c r="C68" i="34" s="1"/>
  <c r="H68" i="34"/>
  <c r="G125" i="34"/>
  <c r="E125" i="34"/>
  <c r="A125" i="34"/>
  <c r="C125" i="34" s="1"/>
  <c r="F125" i="34"/>
  <c r="AI94" i="1"/>
  <c r="AI90" i="1"/>
  <c r="B63" i="4"/>
  <c r="Q63" i="4" s="1"/>
  <c r="R63" i="4" s="1"/>
  <c r="AI68" i="1"/>
  <c r="B56" i="4"/>
  <c r="N56" i="4" s="1"/>
  <c r="O56" i="4" s="1"/>
  <c r="AI61" i="1"/>
  <c r="AI107" i="1"/>
  <c r="B102" i="4"/>
  <c r="H61" i="34"/>
  <c r="AI113" i="34"/>
  <c r="AJ113" i="34"/>
  <c r="AM113" i="34"/>
  <c r="AN113" i="34"/>
  <c r="AP109" i="34"/>
  <c r="AI93" i="34"/>
  <c r="AJ93" i="34"/>
  <c r="AN93" i="34"/>
  <c r="AP93" i="34"/>
  <c r="AM73" i="34"/>
  <c r="AJ73" i="34"/>
  <c r="AO73" i="34"/>
  <c r="AI41" i="34"/>
  <c r="AO41" i="34"/>
  <c r="AJ41" i="34"/>
  <c r="AP41" i="34"/>
  <c r="AM41" i="34"/>
  <c r="AI26" i="34"/>
  <c r="AJ26" i="34"/>
  <c r="AN26" i="34"/>
  <c r="AP26" i="34"/>
  <c r="G77" i="34"/>
  <c r="B77" i="34"/>
  <c r="C77" i="34" s="1"/>
  <c r="E77" i="34"/>
  <c r="F77" i="34"/>
  <c r="G84" i="34"/>
  <c r="E84" i="34"/>
  <c r="F84" i="34"/>
  <c r="A84" i="34"/>
  <c r="C84" i="34" s="1"/>
  <c r="H84" i="34"/>
  <c r="A87" i="34"/>
  <c r="H87" i="34"/>
  <c r="AI111" i="34"/>
  <c r="AJ105" i="34"/>
  <c r="AM101" i="34"/>
  <c r="AM100" i="34"/>
  <c r="AI99" i="34"/>
  <c r="AN97" i="34"/>
  <c r="AN95" i="34"/>
  <c r="AO89" i="34"/>
  <c r="AO81" i="34"/>
  <c r="AI45" i="34"/>
  <c r="AK45" i="34" s="1"/>
  <c r="AI37" i="34"/>
  <c r="AK37" i="34" s="1"/>
  <c r="AM34" i="34"/>
  <c r="AI29" i="34"/>
  <c r="AK29" i="34" s="1"/>
  <c r="AO24" i="34"/>
  <c r="AO19" i="34"/>
  <c r="AN18" i="34"/>
  <c r="AO11" i="34"/>
  <c r="AN10" i="34"/>
  <c r="AN7" i="34"/>
  <c r="AN114" i="34"/>
  <c r="AM102" i="34"/>
  <c r="AI100" i="34"/>
  <c r="AK100" i="34" s="1"/>
  <c r="AJ97" i="34"/>
  <c r="AK97" i="34" s="1"/>
  <c r="AJ89" i="34"/>
  <c r="AJ81" i="34"/>
  <c r="AM39" i="34"/>
  <c r="AJ34" i="34"/>
  <c r="AK34" i="34" s="1"/>
  <c r="AN24" i="34"/>
  <c r="B110" i="4"/>
  <c r="Q110" i="4" s="1"/>
  <c r="R110" i="4" s="1"/>
  <c r="B115" i="4"/>
  <c r="AI90" i="34"/>
  <c r="AO90" i="34"/>
  <c r="AJ90" i="34"/>
  <c r="AP90" i="34"/>
  <c r="AM90" i="34"/>
  <c r="AN90" i="34"/>
  <c r="AN59" i="1"/>
  <c r="G54" i="4" s="1"/>
  <c r="AM59" i="1"/>
  <c r="F54" i="4" s="1"/>
  <c r="AO71" i="1"/>
  <c r="H66" i="4" s="1"/>
  <c r="AM49" i="1"/>
  <c r="F44" i="4" s="1"/>
  <c r="AO49" i="1"/>
  <c r="H44" i="4" s="1"/>
  <c r="AN52" i="1"/>
  <c r="G47" i="4" s="1"/>
  <c r="AR52" i="1"/>
  <c r="AN58" i="1"/>
  <c r="G53" i="4" s="1"/>
  <c r="AM58" i="1"/>
  <c r="F53" i="4" s="1"/>
  <c r="D53" i="4"/>
  <c r="AO61" i="1"/>
  <c r="H56" i="4" s="1"/>
  <c r="D56" i="4"/>
  <c r="AN76" i="1"/>
  <c r="G71" i="4" s="1"/>
  <c r="AL76" i="1"/>
  <c r="E71" i="4" s="1"/>
  <c r="AR76" i="1"/>
  <c r="Q81" i="4"/>
  <c r="R81" i="4" s="1"/>
  <c r="N75" i="4"/>
  <c r="O75" i="4" s="1"/>
  <c r="Q75" i="4"/>
  <c r="R75" i="4" s="1"/>
  <c r="N68" i="4"/>
  <c r="O68" i="4" s="1"/>
  <c r="Q68" i="4"/>
  <c r="R68" i="4" s="1"/>
  <c r="N19" i="4"/>
  <c r="O19" i="4" s="1"/>
  <c r="Q19" i="4"/>
  <c r="AI74" i="34"/>
  <c r="AO74" i="34"/>
  <c r="AJ74" i="34"/>
  <c r="AP74" i="34"/>
  <c r="AM74" i="34"/>
  <c r="AN74" i="34"/>
  <c r="AI54" i="34"/>
  <c r="AO54" i="34"/>
  <c r="AM54" i="34"/>
  <c r="AJ54" i="34"/>
  <c r="AN54" i="34"/>
  <c r="AP54" i="34"/>
  <c r="D54" i="4"/>
  <c r="AO105" i="1"/>
  <c r="H100" i="4" s="1"/>
  <c r="D100" i="4"/>
  <c r="AM105" i="1"/>
  <c r="F100" i="4" s="1"/>
  <c r="AN43" i="1"/>
  <c r="G38" i="4" s="1"/>
  <c r="AO76" i="1"/>
  <c r="H71" i="4" s="1"/>
  <c r="D50" i="4"/>
  <c r="D44" i="4"/>
  <c r="AL70" i="1"/>
  <c r="E65" i="4" s="1"/>
  <c r="AO70" i="1"/>
  <c r="H65" i="4" s="1"/>
  <c r="AN70" i="1"/>
  <c r="G65" i="4" s="1"/>
  <c r="AR70" i="1"/>
  <c r="AR84" i="1"/>
  <c r="AM84" i="1"/>
  <c r="F79" i="4" s="1"/>
  <c r="AM93" i="1"/>
  <c r="F88" i="4" s="1"/>
  <c r="AR93" i="1"/>
  <c r="N96" i="4"/>
  <c r="O96" i="4" s="1"/>
  <c r="Q96" i="4"/>
  <c r="R96" i="4" s="1"/>
  <c r="N27" i="4"/>
  <c r="O27" i="4" s="1"/>
  <c r="Q27" i="4"/>
  <c r="B24" i="4"/>
  <c r="N24" i="4" s="1"/>
  <c r="O24" i="4" s="1"/>
  <c r="AI29" i="1"/>
  <c r="AI123" i="1"/>
  <c r="B118" i="4"/>
  <c r="AI117" i="34"/>
  <c r="AJ117" i="34"/>
  <c r="AM117" i="34"/>
  <c r="AN117" i="34"/>
  <c r="AP117" i="34"/>
  <c r="AR62" i="1"/>
  <c r="D57" i="4"/>
  <c r="AM71" i="1"/>
  <c r="F66" i="4" s="1"/>
  <c r="AN71" i="1"/>
  <c r="G66" i="4" s="1"/>
  <c r="AL71" i="1"/>
  <c r="E66" i="4" s="1"/>
  <c r="AL7" i="1"/>
  <c r="E2" i="4" s="1"/>
  <c r="AO29" i="1"/>
  <c r="H24" i="4" s="1"/>
  <c r="AM43" i="1"/>
  <c r="F38" i="4" s="1"/>
  <c r="D27" i="4"/>
  <c r="AO59" i="1"/>
  <c r="H54" i="4" s="1"/>
  <c r="AN102" i="1"/>
  <c r="G97" i="4" s="1"/>
  <c r="AN13" i="1"/>
  <c r="G8" i="4" s="1"/>
  <c r="AO32" i="1"/>
  <c r="H27" i="4" s="1"/>
  <c r="AM40" i="1"/>
  <c r="F35" i="4" s="1"/>
  <c r="AR40" i="1"/>
  <c r="AO58" i="1"/>
  <c r="H53" i="4" s="1"/>
  <c r="AN62" i="1"/>
  <c r="G57" i="4" s="1"/>
  <c r="AO68" i="1"/>
  <c r="H63" i="4" s="1"/>
  <c r="AM68" i="1"/>
  <c r="F63" i="4" s="1"/>
  <c r="D66" i="4"/>
  <c r="AR13" i="1"/>
  <c r="AR106" i="1"/>
  <c r="AR61" i="1"/>
  <c r="AM53" i="1"/>
  <c r="F48" i="4" s="1"/>
  <c r="D48" i="4"/>
  <c r="D47" i="4"/>
  <c r="D35" i="4"/>
  <c r="AL50" i="1"/>
  <c r="E45" i="4" s="1"/>
  <c r="D45" i="4"/>
  <c r="AO57" i="1"/>
  <c r="H52" i="4" s="1"/>
  <c r="AR57" i="1"/>
  <c r="AR59" i="1"/>
  <c r="AN60" i="1"/>
  <c r="G55" i="4" s="1"/>
  <c r="AM60" i="1"/>
  <c r="F55" i="4" s="1"/>
  <c r="AL62" i="1"/>
  <c r="E57" i="4" s="1"/>
  <c r="AI71" i="1"/>
  <c r="N101" i="4"/>
  <c r="O101" i="4" s="1"/>
  <c r="Q101" i="4"/>
  <c r="R101" i="4" s="1"/>
  <c r="B60" i="4"/>
  <c r="AI65" i="1"/>
  <c r="Q48" i="4"/>
  <c r="N48" i="4"/>
  <c r="O48" i="4" s="1"/>
  <c r="N33" i="4"/>
  <c r="O33" i="4" s="1"/>
  <c r="Q33" i="4"/>
  <c r="B30" i="4"/>
  <c r="AI35" i="1"/>
  <c r="AI121" i="1"/>
  <c r="B116" i="4"/>
  <c r="AI113" i="1"/>
  <c r="B108" i="4"/>
  <c r="AM98" i="34"/>
  <c r="AN98" i="34"/>
  <c r="AI92" i="34"/>
  <c r="AO92" i="34"/>
  <c r="AJ92" i="34"/>
  <c r="AP92" i="34"/>
  <c r="AM92" i="34"/>
  <c r="AI78" i="34"/>
  <c r="AO78" i="34"/>
  <c r="AJ78" i="34"/>
  <c r="AP78" i="34"/>
  <c r="AM78" i="34"/>
  <c r="Q20" i="4"/>
  <c r="B106" i="4"/>
  <c r="AI111" i="1"/>
  <c r="AI116" i="1"/>
  <c r="B111" i="4"/>
  <c r="N111" i="4" s="1"/>
  <c r="O111" i="4" s="1"/>
  <c r="AI104" i="34"/>
  <c r="AO104" i="34"/>
  <c r="AJ104" i="34"/>
  <c r="AP104" i="34"/>
  <c r="AM104" i="34"/>
  <c r="AI82" i="34"/>
  <c r="AO82" i="34"/>
  <c r="AJ82" i="34"/>
  <c r="AP82" i="34"/>
  <c r="AM82" i="34"/>
  <c r="AI70" i="34"/>
  <c r="AO70" i="34"/>
  <c r="AM70" i="34"/>
  <c r="AJ70" i="34"/>
  <c r="AN70" i="34"/>
  <c r="AP70" i="34"/>
  <c r="Q59" i="4"/>
  <c r="R59" i="4" s="1"/>
  <c r="Q16" i="4"/>
  <c r="N16" i="4"/>
  <c r="O16" i="4" s="1"/>
  <c r="B119" i="4"/>
  <c r="B120" i="4"/>
  <c r="AI124" i="34"/>
  <c r="AO124" i="34"/>
  <c r="AJ124" i="34"/>
  <c r="AP124" i="34"/>
  <c r="AM124" i="34"/>
  <c r="AI119" i="34"/>
  <c r="AO119" i="34"/>
  <c r="AI96" i="34"/>
  <c r="AO96" i="34"/>
  <c r="AJ96" i="34"/>
  <c r="AP96" i="34"/>
  <c r="AM96" i="34"/>
  <c r="AI86" i="34"/>
  <c r="AO86" i="34"/>
  <c r="AJ86" i="34"/>
  <c r="AP86" i="34"/>
  <c r="AM86" i="34"/>
  <c r="AM65" i="34"/>
  <c r="AN65" i="34"/>
  <c r="AI65" i="34"/>
  <c r="AP65" i="34"/>
  <c r="AJ65" i="34"/>
  <c r="AO65" i="34"/>
  <c r="AM23" i="34"/>
  <c r="AN23" i="34"/>
  <c r="G7" i="34"/>
  <c r="E7" i="34"/>
  <c r="F7" i="34"/>
  <c r="H7" i="34"/>
  <c r="G10" i="34"/>
  <c r="F10" i="34"/>
  <c r="A10" i="34"/>
  <c r="H10" i="34"/>
  <c r="B10" i="34"/>
  <c r="G23" i="34"/>
  <c r="E23" i="34"/>
  <c r="F23" i="34"/>
  <c r="A23" i="34"/>
  <c r="C23" i="34" s="1"/>
  <c r="H23" i="34"/>
  <c r="G26" i="34"/>
  <c r="F26" i="34"/>
  <c r="A26" i="34"/>
  <c r="H26" i="34"/>
  <c r="B26" i="34"/>
  <c r="G39" i="34"/>
  <c r="E39" i="34"/>
  <c r="F39" i="34"/>
  <c r="H39" i="34"/>
  <c r="G42" i="34"/>
  <c r="F42" i="34"/>
  <c r="H42" i="34"/>
  <c r="B42" i="34"/>
  <c r="G55" i="34"/>
  <c r="E55" i="34"/>
  <c r="F55" i="34"/>
  <c r="A55" i="34"/>
  <c r="C55" i="34" s="1"/>
  <c r="H55" i="34"/>
  <c r="G58" i="34"/>
  <c r="F58" i="34"/>
  <c r="A58" i="34"/>
  <c r="H58" i="34"/>
  <c r="B58" i="34"/>
  <c r="G71" i="34"/>
  <c r="E71" i="34"/>
  <c r="F71" i="34"/>
  <c r="A71" i="34"/>
  <c r="C71" i="34" s="1"/>
  <c r="H71" i="34"/>
  <c r="G74" i="34"/>
  <c r="F74" i="34"/>
  <c r="A74" i="34"/>
  <c r="H74" i="34"/>
  <c r="B74" i="34"/>
  <c r="G87" i="34"/>
  <c r="B87" i="34"/>
  <c r="E87" i="34"/>
  <c r="F87" i="34"/>
  <c r="G90" i="34"/>
  <c r="E90" i="34"/>
  <c r="F90" i="34"/>
  <c r="A90" i="34"/>
  <c r="H90" i="34"/>
  <c r="G103" i="34"/>
  <c r="B103" i="34"/>
  <c r="E103" i="34"/>
  <c r="F103" i="34"/>
  <c r="G106" i="34"/>
  <c r="E106" i="34"/>
  <c r="F106" i="34"/>
  <c r="A106" i="34"/>
  <c r="H106" i="34"/>
  <c r="G119" i="34"/>
  <c r="F119" i="34"/>
  <c r="A119" i="34"/>
  <c r="H119" i="34"/>
  <c r="B119" i="34"/>
  <c r="G122" i="34"/>
  <c r="B122" i="34"/>
  <c r="C122" i="34" s="1"/>
  <c r="E122" i="34"/>
  <c r="F122" i="34"/>
  <c r="H122" i="34"/>
  <c r="AI117" i="1"/>
  <c r="AI128" i="1"/>
  <c r="AO120" i="34"/>
  <c r="AI120" i="34"/>
  <c r="AO112" i="34"/>
  <c r="AI112" i="34"/>
  <c r="AO108" i="34"/>
  <c r="AI108" i="34"/>
  <c r="AO103" i="34"/>
  <c r="AJ101" i="34"/>
  <c r="AK101" i="34" s="1"/>
  <c r="AP89" i="34"/>
  <c r="AI89" i="34"/>
  <c r="AP85" i="34"/>
  <c r="AI85" i="34"/>
  <c r="AP81" i="34"/>
  <c r="AI81" i="34"/>
  <c r="AP77" i="34"/>
  <c r="AI77" i="34"/>
  <c r="AP73" i="34"/>
  <c r="AI73" i="34"/>
  <c r="AI66" i="34"/>
  <c r="AK66" i="34" s="1"/>
  <c r="AO66" i="34"/>
  <c r="AM66" i="34"/>
  <c r="AM61" i="34"/>
  <c r="AN61" i="34"/>
  <c r="AI61" i="34"/>
  <c r="AK61" i="34" s="1"/>
  <c r="AP61" i="34"/>
  <c r="AI50" i="34"/>
  <c r="AO50" i="34"/>
  <c r="AM50" i="34"/>
  <c r="AI40" i="34"/>
  <c r="AN40" i="34"/>
  <c r="AO40" i="34"/>
  <c r="AI38" i="34"/>
  <c r="AJ38" i="34"/>
  <c r="AM38" i="34"/>
  <c r="AN38" i="34"/>
  <c r="AI33" i="34"/>
  <c r="AO33" i="34"/>
  <c r="AJ33" i="34"/>
  <c r="AP33" i="34"/>
  <c r="AM33" i="34"/>
  <c r="AI30" i="34"/>
  <c r="AJ30" i="34"/>
  <c r="AM30" i="34"/>
  <c r="AN30" i="34"/>
  <c r="AM6" i="34"/>
  <c r="AP6" i="34"/>
  <c r="AJ6" i="34"/>
  <c r="AN6" i="34"/>
  <c r="AI62" i="34"/>
  <c r="AO62" i="34"/>
  <c r="AM62" i="34"/>
  <c r="AM57" i="34"/>
  <c r="AN57" i="34"/>
  <c r="AI57" i="34"/>
  <c r="AK57" i="34" s="1"/>
  <c r="AP57" i="34"/>
  <c r="AO21" i="34"/>
  <c r="AP21" i="34"/>
  <c r="AM125" i="34"/>
  <c r="AM105" i="34"/>
  <c r="AN101" i="34"/>
  <c r="AP100" i="34"/>
  <c r="AM97" i="34"/>
  <c r="AM93" i="34"/>
  <c r="AN89" i="34"/>
  <c r="AN85" i="34"/>
  <c r="AN81" i="34"/>
  <c r="AN77" i="34"/>
  <c r="AN73" i="34"/>
  <c r="AM69" i="34"/>
  <c r="AN69" i="34"/>
  <c r="AI69" i="34"/>
  <c r="AK69" i="34" s="1"/>
  <c r="AP69" i="34"/>
  <c r="AN66" i="34"/>
  <c r="AP62" i="34"/>
  <c r="AO61" i="34"/>
  <c r="AI58" i="34"/>
  <c r="AO58" i="34"/>
  <c r="AM58" i="34"/>
  <c r="AM53" i="34"/>
  <c r="AN53" i="34"/>
  <c r="AI53" i="34"/>
  <c r="AP53" i="34"/>
  <c r="AN50" i="34"/>
  <c r="AN4" i="34"/>
  <c r="AO4" i="34"/>
  <c r="AP49" i="34"/>
  <c r="AI49" i="34"/>
  <c r="AJ46" i="34"/>
  <c r="AK46" i="34" s="1"/>
  <c r="AJ42" i="34"/>
  <c r="AK42" i="34" s="1"/>
  <c r="AP37" i="34"/>
  <c r="AP29" i="34"/>
  <c r="AN27" i="34"/>
  <c r="AM26" i="34"/>
  <c r="AO25" i="34"/>
  <c r="AI25" i="34"/>
  <c r="AN20" i="34"/>
  <c r="AJ18" i="34"/>
  <c r="AN16" i="34"/>
  <c r="AJ14" i="34"/>
  <c r="AN12" i="34"/>
  <c r="AJ10" i="34"/>
  <c r="AO7" i="34"/>
  <c r="AI7" i="34"/>
  <c r="AN49" i="34"/>
  <c r="AN46" i="34"/>
  <c r="AP45" i="34"/>
  <c r="AN42" i="34"/>
  <c r="N55" i="4"/>
  <c r="O55" i="4" s="1"/>
  <c r="Q55" i="4"/>
  <c r="R55" i="4" s="1"/>
  <c r="N99" i="4"/>
  <c r="O99" i="4" s="1"/>
  <c r="Q99" i="4"/>
  <c r="R99" i="4" s="1"/>
  <c r="N74" i="4"/>
  <c r="O74" i="4" s="1"/>
  <c r="Q74" i="4"/>
  <c r="R74" i="4" s="1"/>
  <c r="N47" i="4"/>
  <c r="O47" i="4" s="1"/>
  <c r="Q47" i="4"/>
  <c r="N26" i="4"/>
  <c r="O26" i="4" s="1"/>
  <c r="Q26" i="4"/>
  <c r="N23" i="4"/>
  <c r="O23" i="4" s="1"/>
  <c r="Q23" i="4"/>
  <c r="N79" i="4"/>
  <c r="O79" i="4" s="1"/>
  <c r="Q79" i="4"/>
  <c r="R79" i="4" s="1"/>
  <c r="N58" i="4"/>
  <c r="O58" i="4" s="1"/>
  <c r="Q58" i="4"/>
  <c r="R58" i="4" s="1"/>
  <c r="N31" i="4"/>
  <c r="O31" i="4" s="1"/>
  <c r="Q31" i="4"/>
  <c r="Q93" i="4"/>
  <c r="R93" i="4" s="1"/>
  <c r="Q88" i="4"/>
  <c r="R88" i="4" s="1"/>
  <c r="Q61" i="4"/>
  <c r="R61" i="4" s="1"/>
  <c r="Q29" i="4"/>
  <c r="B90" i="4"/>
  <c r="AJ107" i="34"/>
  <c r="AP107" i="34"/>
  <c r="AM107" i="34"/>
  <c r="AI107" i="34"/>
  <c r="AN107" i="34"/>
  <c r="AO107" i="34"/>
  <c r="AO5" i="34"/>
  <c r="AJ5" i="34"/>
  <c r="AP5" i="34"/>
  <c r="AM5" i="34"/>
  <c r="AN5" i="34"/>
  <c r="Q98" i="4"/>
  <c r="R98" i="4" s="1"/>
  <c r="N98" i="4"/>
  <c r="O98" i="4" s="1"/>
  <c r="N71" i="4"/>
  <c r="O71" i="4" s="1"/>
  <c r="Q71" i="4"/>
  <c r="R71" i="4" s="1"/>
  <c r="N66" i="4"/>
  <c r="O66" i="4" s="1"/>
  <c r="Q66" i="4"/>
  <c r="R66" i="4" s="1"/>
  <c r="N39" i="4"/>
  <c r="O39" i="4" s="1"/>
  <c r="Q39" i="4"/>
  <c r="N34" i="4"/>
  <c r="O34" i="4" s="1"/>
  <c r="Q34" i="4"/>
  <c r="AI130" i="1"/>
  <c r="B125" i="4"/>
  <c r="AI126" i="34"/>
  <c r="AO126" i="34"/>
  <c r="AJ126" i="34"/>
  <c r="AP126" i="34"/>
  <c r="AM126" i="34"/>
  <c r="AN126" i="34"/>
  <c r="AI94" i="34"/>
  <c r="AO94" i="34"/>
  <c r="AJ94" i="34"/>
  <c r="AP94" i="34"/>
  <c r="AM94" i="34"/>
  <c r="AN94" i="34"/>
  <c r="AJ28" i="34"/>
  <c r="AP28" i="34"/>
  <c r="AM28" i="34"/>
  <c r="AI28" i="34"/>
  <c r="AN28" i="34"/>
  <c r="AO28" i="34"/>
  <c r="AJ13" i="34"/>
  <c r="AP13" i="34"/>
  <c r="AM13" i="34"/>
  <c r="AN13" i="34"/>
  <c r="AO13" i="34"/>
  <c r="Q77" i="4"/>
  <c r="R77" i="4" s="1"/>
  <c r="Q72" i="4"/>
  <c r="R72" i="4" s="1"/>
  <c r="Q53" i="4"/>
  <c r="Q21" i="4"/>
  <c r="AI114" i="1"/>
  <c r="B109" i="4"/>
  <c r="AJ123" i="34"/>
  <c r="AP123" i="34"/>
  <c r="AM123" i="34"/>
  <c r="AI123" i="34"/>
  <c r="AN123" i="34"/>
  <c r="AO123" i="34"/>
  <c r="N87" i="4"/>
  <c r="O87" i="4" s="1"/>
  <c r="Q87" i="4"/>
  <c r="R87" i="4" s="1"/>
  <c r="N82" i="4"/>
  <c r="O82" i="4" s="1"/>
  <c r="Q82" i="4"/>
  <c r="R82" i="4" s="1"/>
  <c r="N50" i="4"/>
  <c r="O50" i="4" s="1"/>
  <c r="Q50" i="4"/>
  <c r="N18" i="4"/>
  <c r="O18" i="4" s="1"/>
  <c r="Q18" i="4"/>
  <c r="AO110" i="1"/>
  <c r="H105" i="4" s="1"/>
  <c r="AI110" i="34"/>
  <c r="AO110" i="34"/>
  <c r="AJ110" i="34"/>
  <c r="AP110" i="34"/>
  <c r="AM110" i="34"/>
  <c r="AN110" i="34"/>
  <c r="AI126" i="1"/>
  <c r="B121" i="4"/>
  <c r="AN122" i="34"/>
  <c r="AN119" i="34"/>
  <c r="AI114" i="34"/>
  <c r="AO114" i="34"/>
  <c r="AJ114" i="34"/>
  <c r="AP114" i="34"/>
  <c r="AJ111" i="34"/>
  <c r="AP111" i="34"/>
  <c r="AM111" i="34"/>
  <c r="AN106" i="34"/>
  <c r="AN103" i="34"/>
  <c r="AI98" i="34"/>
  <c r="AO98" i="34"/>
  <c r="AJ98" i="34"/>
  <c r="AP98" i="34"/>
  <c r="AJ95" i="34"/>
  <c r="AK95" i="34" s="1"/>
  <c r="AP95" i="34"/>
  <c r="AM95" i="34"/>
  <c r="AO91" i="34"/>
  <c r="AJ44" i="34"/>
  <c r="AP44" i="34"/>
  <c r="AM44" i="34"/>
  <c r="AI44" i="34"/>
  <c r="AN44" i="34"/>
  <c r="AJ32" i="34"/>
  <c r="AK32" i="34" s="1"/>
  <c r="AP32" i="34"/>
  <c r="AM32" i="34"/>
  <c r="AN32" i="34"/>
  <c r="AO32" i="34"/>
  <c r="AJ9" i="34"/>
  <c r="AP9" i="34"/>
  <c r="AM9" i="34"/>
  <c r="AI9" i="34"/>
  <c r="AN9" i="34"/>
  <c r="Q94" i="4"/>
  <c r="R94" i="4" s="1"/>
  <c r="Q86" i="4"/>
  <c r="R86" i="4" s="1"/>
  <c r="Q78" i="4"/>
  <c r="R78" i="4" s="1"/>
  <c r="Q70" i="4"/>
  <c r="R70" i="4" s="1"/>
  <c r="Q62" i="4"/>
  <c r="R62" i="4" s="1"/>
  <c r="B114" i="4"/>
  <c r="AI122" i="1"/>
  <c r="B117" i="4"/>
  <c r="AI118" i="34"/>
  <c r="AO118" i="34"/>
  <c r="AJ118" i="34"/>
  <c r="AP118" i="34"/>
  <c r="AJ115" i="34"/>
  <c r="AP115" i="34"/>
  <c r="AM115" i="34"/>
  <c r="AO111" i="34"/>
  <c r="AI102" i="34"/>
  <c r="AO102" i="34"/>
  <c r="AJ102" i="34"/>
  <c r="AP102" i="34"/>
  <c r="AJ99" i="34"/>
  <c r="AP99" i="34"/>
  <c r="AM99" i="34"/>
  <c r="AO95" i="34"/>
  <c r="AJ88" i="34"/>
  <c r="AK88" i="34" s="1"/>
  <c r="AP88" i="34"/>
  <c r="AM88" i="34"/>
  <c r="AN88" i="34"/>
  <c r="AO88" i="34"/>
  <c r="AJ84" i="34"/>
  <c r="AK84" i="34" s="1"/>
  <c r="AP84" i="34"/>
  <c r="AM84" i="34"/>
  <c r="AN84" i="34"/>
  <c r="AO84" i="34"/>
  <c r="AJ80" i="34"/>
  <c r="AK80" i="34" s="1"/>
  <c r="AP80" i="34"/>
  <c r="AM80" i="34"/>
  <c r="AN80" i="34"/>
  <c r="AO80" i="34"/>
  <c r="AJ76" i="34"/>
  <c r="AK76" i="34" s="1"/>
  <c r="AP76" i="34"/>
  <c r="AM76" i="34"/>
  <c r="AN76" i="34"/>
  <c r="AO76" i="34"/>
  <c r="AJ72" i="34"/>
  <c r="AK72" i="34" s="1"/>
  <c r="AP72" i="34"/>
  <c r="AM72" i="34"/>
  <c r="AN72" i="34"/>
  <c r="AO72" i="34"/>
  <c r="AJ68" i="34"/>
  <c r="AK68" i="34" s="1"/>
  <c r="AP68" i="34"/>
  <c r="AM68" i="34"/>
  <c r="AN68" i="34"/>
  <c r="AO68" i="34"/>
  <c r="AJ64" i="34"/>
  <c r="AK64" i="34" s="1"/>
  <c r="AP64" i="34"/>
  <c r="AM64" i="34"/>
  <c r="AN64" i="34"/>
  <c r="AO64" i="34"/>
  <c r="AJ60" i="34"/>
  <c r="AK60" i="34" s="1"/>
  <c r="AP60" i="34"/>
  <c r="AM60" i="34"/>
  <c r="AN60" i="34"/>
  <c r="AO60" i="34"/>
  <c r="AJ56" i="34"/>
  <c r="AK56" i="34" s="1"/>
  <c r="AP56" i="34"/>
  <c r="AM56" i="34"/>
  <c r="AN56" i="34"/>
  <c r="AO56" i="34"/>
  <c r="AJ52" i="34"/>
  <c r="AK52" i="34" s="1"/>
  <c r="AP52" i="34"/>
  <c r="AM52" i="34"/>
  <c r="AN52" i="34"/>
  <c r="AO52" i="34"/>
  <c r="AJ48" i="34"/>
  <c r="AK48" i="34" s="1"/>
  <c r="AP48" i="34"/>
  <c r="AM48" i="34"/>
  <c r="AN48" i="34"/>
  <c r="AO48" i="34"/>
  <c r="AI31" i="34"/>
  <c r="AO31" i="34"/>
  <c r="AJ31" i="34"/>
  <c r="AP31" i="34"/>
  <c r="AM31" i="34"/>
  <c r="AN31" i="34"/>
  <c r="AI118" i="1"/>
  <c r="B113" i="4"/>
  <c r="K2" i="34"/>
  <c r="B2" i="34"/>
  <c r="C2" i="34" s="1"/>
  <c r="AI122" i="34"/>
  <c r="AO122" i="34"/>
  <c r="AJ122" i="34"/>
  <c r="AP122" i="34"/>
  <c r="AJ119" i="34"/>
  <c r="AP119" i="34"/>
  <c r="AM119" i="34"/>
  <c r="AI106" i="34"/>
  <c r="AO106" i="34"/>
  <c r="AJ106" i="34"/>
  <c r="AP106" i="34"/>
  <c r="AJ103" i="34"/>
  <c r="AK103" i="34" s="1"/>
  <c r="AP103" i="34"/>
  <c r="AM103" i="34"/>
  <c r="AI91" i="34"/>
  <c r="AJ91" i="34"/>
  <c r="AP91" i="34"/>
  <c r="AM91" i="34"/>
  <c r="AI87" i="34"/>
  <c r="AO87" i="34"/>
  <c r="AJ87" i="34"/>
  <c r="AP87" i="34"/>
  <c r="AM87" i="34"/>
  <c r="AN87" i="34"/>
  <c r="AI83" i="34"/>
  <c r="AO83" i="34"/>
  <c r="AJ83" i="34"/>
  <c r="AP83" i="34"/>
  <c r="AM83" i="34"/>
  <c r="AN83" i="34"/>
  <c r="AI79" i="34"/>
  <c r="AO79" i="34"/>
  <c r="AJ79" i="34"/>
  <c r="AP79" i="34"/>
  <c r="AM79" i="34"/>
  <c r="AN79" i="34"/>
  <c r="AI75" i="34"/>
  <c r="AO75" i="34"/>
  <c r="AJ75" i="34"/>
  <c r="AP75" i="34"/>
  <c r="AM75" i="34"/>
  <c r="AN75" i="34"/>
  <c r="AI71" i="34"/>
  <c r="AO71" i="34"/>
  <c r="AJ71" i="34"/>
  <c r="AP71" i="34"/>
  <c r="AM71" i="34"/>
  <c r="AN71" i="34"/>
  <c r="AI67" i="34"/>
  <c r="AO67" i="34"/>
  <c r="AJ67" i="34"/>
  <c r="AP67" i="34"/>
  <c r="AM67" i="34"/>
  <c r="AN67" i="34"/>
  <c r="AI63" i="34"/>
  <c r="AO63" i="34"/>
  <c r="AJ63" i="34"/>
  <c r="AP63" i="34"/>
  <c r="AM63" i="34"/>
  <c r="AN63" i="34"/>
  <c r="AI59" i="34"/>
  <c r="AO59" i="34"/>
  <c r="AJ59" i="34"/>
  <c r="AP59" i="34"/>
  <c r="AM59" i="34"/>
  <c r="AN59" i="34"/>
  <c r="AI55" i="34"/>
  <c r="AO55" i="34"/>
  <c r="AJ55" i="34"/>
  <c r="AP55" i="34"/>
  <c r="AM55" i="34"/>
  <c r="AN55" i="34"/>
  <c r="AI51" i="34"/>
  <c r="AO51" i="34"/>
  <c r="AJ51" i="34"/>
  <c r="AP51" i="34"/>
  <c r="AM51" i="34"/>
  <c r="AN51" i="34"/>
  <c r="AI47" i="34"/>
  <c r="AO47" i="34"/>
  <c r="AJ47" i="34"/>
  <c r="AP47" i="34"/>
  <c r="AM47" i="34"/>
  <c r="AN47" i="34"/>
  <c r="AI35" i="34"/>
  <c r="AO35" i="34"/>
  <c r="AJ35" i="34"/>
  <c r="AP35" i="34"/>
  <c r="AN35" i="34"/>
  <c r="AO125" i="34"/>
  <c r="AO121" i="34"/>
  <c r="AO117" i="34"/>
  <c r="AO113" i="34"/>
  <c r="AO109" i="34"/>
  <c r="AO105" i="34"/>
  <c r="AO101" i="34"/>
  <c r="AO97" i="34"/>
  <c r="AO93" i="34"/>
  <c r="AI39" i="34"/>
  <c r="AO39" i="34"/>
  <c r="AJ39" i="34"/>
  <c r="AP39" i="34"/>
  <c r="AJ36" i="34"/>
  <c r="AP36" i="34"/>
  <c r="AM36" i="34"/>
  <c r="AI23" i="34"/>
  <c r="AO23" i="34"/>
  <c r="AJ23" i="34"/>
  <c r="AP23" i="34"/>
  <c r="AJ21" i="34"/>
  <c r="AM21" i="34"/>
  <c r="AI21" i="34"/>
  <c r="AN21" i="34"/>
  <c r="AI43" i="34"/>
  <c r="AO43" i="34"/>
  <c r="AJ43" i="34"/>
  <c r="AP43" i="34"/>
  <c r="AJ40" i="34"/>
  <c r="AP40" i="34"/>
  <c r="AM40" i="34"/>
  <c r="AI27" i="34"/>
  <c r="AO27" i="34"/>
  <c r="AJ27" i="34"/>
  <c r="AP27" i="34"/>
  <c r="AJ24" i="34"/>
  <c r="AK24" i="34" s="1"/>
  <c r="AP24" i="34"/>
  <c r="AM24" i="34"/>
  <c r="AJ17" i="34"/>
  <c r="AP17" i="34"/>
  <c r="AM17" i="34"/>
  <c r="AI17" i="34"/>
  <c r="AN17" i="34"/>
  <c r="AO46" i="34"/>
  <c r="AO42" i="34"/>
  <c r="AO38" i="34"/>
  <c r="AO34" i="34"/>
  <c r="AO30" i="34"/>
  <c r="AO26" i="34"/>
  <c r="AO22" i="34"/>
  <c r="AI20" i="34"/>
  <c r="AO20" i="34"/>
  <c r="AJ20" i="34"/>
  <c r="AP20" i="34"/>
  <c r="AI16" i="34"/>
  <c r="AO16" i="34"/>
  <c r="AJ16" i="34"/>
  <c r="AP16" i="34"/>
  <c r="AO12" i="34"/>
  <c r="AJ12" i="34"/>
  <c r="AP12" i="34"/>
  <c r="AI8" i="34"/>
  <c r="AO8" i="34"/>
  <c r="AJ8" i="34"/>
  <c r="AP8" i="34"/>
  <c r="AM4" i="34"/>
  <c r="AJ4" i="34"/>
  <c r="AP4" i="34"/>
  <c r="AM2" i="34"/>
  <c r="AT2" i="34" s="1"/>
  <c r="AS2" i="34"/>
  <c r="AN2" i="34"/>
  <c r="AU2" i="34" s="1"/>
  <c r="AJ2" i="34"/>
  <c r="AK2" i="34" s="1"/>
  <c r="F2" i="34"/>
  <c r="M2" i="34" s="1"/>
  <c r="H2" i="34"/>
  <c r="E2" i="34"/>
  <c r="L2" i="34" s="1"/>
  <c r="AP2" i="34"/>
  <c r="AO2" i="34"/>
  <c r="AV2" i="34" s="1"/>
  <c r="AJ39" i="1" l="1"/>
  <c r="C34" i="4" s="1"/>
  <c r="AD14" i="1"/>
  <c r="AD17" i="1"/>
  <c r="AD13" i="1"/>
  <c r="AD10" i="1"/>
  <c r="AD12" i="1"/>
  <c r="AD7" i="1"/>
  <c r="AD11" i="1"/>
  <c r="AD15" i="1"/>
  <c r="AD9" i="1"/>
  <c r="AD16" i="1"/>
  <c r="AD8" i="1"/>
  <c r="K4" i="27"/>
  <c r="J4" i="27"/>
  <c r="Z9" i="18"/>
  <c r="J2" i="27" s="1"/>
  <c r="I4" i="27"/>
  <c r="H4" i="27"/>
  <c r="Z11" i="18"/>
  <c r="Z10" i="18"/>
  <c r="K2" i="27" s="1"/>
  <c r="Z8" i="18"/>
  <c r="I2" i="27" s="1"/>
  <c r="Z7" i="18"/>
  <c r="AK7" i="18"/>
  <c r="H127" i="4" s="1"/>
  <c r="AK23" i="18"/>
  <c r="H143" i="4" s="1"/>
  <c r="AK17" i="18"/>
  <c r="H137" i="4" s="1"/>
  <c r="AK15" i="18"/>
  <c r="H135" i="4" s="1"/>
  <c r="C82" i="34"/>
  <c r="AK14" i="18"/>
  <c r="H134" i="4" s="1"/>
  <c r="AK11" i="18"/>
  <c r="H131" i="4" s="1"/>
  <c r="AK8" i="18"/>
  <c r="H128" i="4" s="1"/>
  <c r="AK26" i="18"/>
  <c r="H146" i="4" s="1"/>
  <c r="AK25" i="18"/>
  <c r="H145" i="4" s="1"/>
  <c r="AK28" i="18"/>
  <c r="H148" i="4" s="1"/>
  <c r="AK27" i="18"/>
  <c r="H147" i="4" s="1"/>
  <c r="C70" i="34"/>
  <c r="C102" i="34"/>
  <c r="AJ85" i="1"/>
  <c r="C80" i="4" s="1"/>
  <c r="AJ57" i="1"/>
  <c r="C52" i="4" s="1"/>
  <c r="C113" i="34"/>
  <c r="C114" i="34"/>
  <c r="C124" i="34"/>
  <c r="C121" i="34"/>
  <c r="C94" i="34"/>
  <c r="C30" i="34"/>
  <c r="C19" i="34"/>
  <c r="C34" i="34"/>
  <c r="AJ104" i="1"/>
  <c r="C99" i="4" s="1"/>
  <c r="AJ100" i="1"/>
  <c r="C95" i="4" s="1"/>
  <c r="C118" i="34"/>
  <c r="C66" i="34"/>
  <c r="C86" i="34"/>
  <c r="AE19" i="18"/>
  <c r="G4" i="27" s="1"/>
  <c r="E2" i="27"/>
  <c r="AK9" i="18"/>
  <c r="H129" i="4" s="1"/>
  <c r="AK10" i="18"/>
  <c r="H130" i="4" s="1"/>
  <c r="C110" i="34"/>
  <c r="C14" i="34"/>
  <c r="AJ52" i="1"/>
  <c r="C47" i="4" s="1"/>
  <c r="C97" i="34"/>
  <c r="AJ89" i="1"/>
  <c r="C84" i="4" s="1"/>
  <c r="AJ26" i="1"/>
  <c r="C21" i="4" s="1"/>
  <c r="AJ55" i="1"/>
  <c r="C50" i="4" s="1"/>
  <c r="AJ102" i="1"/>
  <c r="C97" i="4" s="1"/>
  <c r="AJ87" i="1"/>
  <c r="C82" i="4" s="1"/>
  <c r="AJ36" i="1"/>
  <c r="C31" i="4" s="1"/>
  <c r="AJ76" i="1"/>
  <c r="C71" i="4" s="1"/>
  <c r="C54" i="34"/>
  <c r="A4" i="34"/>
  <c r="A6" i="34" s="1"/>
  <c r="C6" i="34" s="1"/>
  <c r="E3" i="27"/>
  <c r="AK22" i="18"/>
  <c r="H142" i="4" s="1"/>
  <c r="AK21" i="18"/>
  <c r="H141" i="4" s="1"/>
  <c r="AK19" i="18"/>
  <c r="H139" i="4" s="1"/>
  <c r="AK20" i="18"/>
  <c r="H140" i="4" s="1"/>
  <c r="E4" i="27"/>
  <c r="E5" i="27"/>
  <c r="C117" i="34"/>
  <c r="C22" i="34"/>
  <c r="C45" i="34"/>
  <c r="AJ53" i="1"/>
  <c r="C48" i="4" s="1"/>
  <c r="AJ21" i="1"/>
  <c r="C16" i="4" s="1"/>
  <c r="AJ38" i="1"/>
  <c r="C33" i="4" s="1"/>
  <c r="C89" i="34"/>
  <c r="AJ92" i="1"/>
  <c r="C87" i="4" s="1"/>
  <c r="AJ69" i="1"/>
  <c r="C64" i="4" s="1"/>
  <c r="AJ97" i="1"/>
  <c r="C92" i="4" s="1"/>
  <c r="AJ84" i="1"/>
  <c r="C79" i="4" s="1"/>
  <c r="C57" i="34"/>
  <c r="AJ77" i="1"/>
  <c r="C72" i="4" s="1"/>
  <c r="AJ30" i="1"/>
  <c r="C25" i="4" s="1"/>
  <c r="AJ107" i="1"/>
  <c r="C102" i="4" s="1"/>
  <c r="AJ91" i="1"/>
  <c r="C86" i="4" s="1"/>
  <c r="AJ99" i="1"/>
  <c r="C94" i="4" s="1"/>
  <c r="AJ66" i="1"/>
  <c r="C61" i="4" s="1"/>
  <c r="AJ32" i="1"/>
  <c r="C27" i="4" s="1"/>
  <c r="AJ73" i="1"/>
  <c r="C68" i="4" s="1"/>
  <c r="AJ86" i="1"/>
  <c r="C81" i="4" s="1"/>
  <c r="AJ75" i="1"/>
  <c r="C70" i="4" s="1"/>
  <c r="AJ22" i="1"/>
  <c r="C17" i="4" s="1"/>
  <c r="C105" i="34"/>
  <c r="AJ23" i="1"/>
  <c r="C18" i="4" s="1"/>
  <c r="AJ42" i="1"/>
  <c r="C37" i="4" s="1"/>
  <c r="C85" i="34"/>
  <c r="AJ101" i="1"/>
  <c r="C96" i="4" s="1"/>
  <c r="AJ56" i="1"/>
  <c r="C51" i="4" s="1"/>
  <c r="AJ28" i="1"/>
  <c r="C23" i="4" s="1"/>
  <c r="N107" i="4"/>
  <c r="O107" i="4" s="1"/>
  <c r="AJ24" i="1"/>
  <c r="C19" i="4" s="1"/>
  <c r="AJ81" i="1"/>
  <c r="C76" i="4" s="1"/>
  <c r="AJ44" i="1"/>
  <c r="C39" i="4" s="1"/>
  <c r="AJ88" i="1"/>
  <c r="C83" i="4" s="1"/>
  <c r="AJ80" i="1"/>
  <c r="C75" i="4" s="1"/>
  <c r="AJ72" i="1"/>
  <c r="C67" i="4" s="1"/>
  <c r="C18" i="34"/>
  <c r="AJ37" i="1"/>
  <c r="C32" i="4" s="1"/>
  <c r="AJ50" i="1"/>
  <c r="C45" i="4" s="1"/>
  <c r="AJ51" i="1"/>
  <c r="C46" i="4" s="1"/>
  <c r="A50" i="34"/>
  <c r="A52" i="34" s="1"/>
  <c r="C52" i="34" s="1"/>
  <c r="A51" i="34"/>
  <c r="C51" i="34" s="1"/>
  <c r="C36" i="34"/>
  <c r="A37" i="34"/>
  <c r="AJ45" i="1"/>
  <c r="C40" i="4" s="1"/>
  <c r="AJ48" i="1"/>
  <c r="C43" i="4" s="1"/>
  <c r="C33" i="34"/>
  <c r="C35" i="34"/>
  <c r="C28" i="34"/>
  <c r="AE25" i="18"/>
  <c r="G5" i="27" s="1"/>
  <c r="N63" i="4"/>
  <c r="O63" i="4" s="1"/>
  <c r="C116" i="34"/>
  <c r="Q32" i="4"/>
  <c r="AJ96" i="1"/>
  <c r="C91" i="4" s="1"/>
  <c r="AJ40" i="1"/>
  <c r="C35" i="4" s="1"/>
  <c r="AJ105" i="1"/>
  <c r="C100" i="4" s="1"/>
  <c r="AO18" i="1"/>
  <c r="H13" i="4" s="1"/>
  <c r="C25" i="34"/>
  <c r="AJ106" i="1"/>
  <c r="C101" i="4" s="1"/>
  <c r="AJ46" i="1"/>
  <c r="C41" i="4" s="1"/>
  <c r="AO9" i="1"/>
  <c r="H4" i="4" s="1"/>
  <c r="AO13" i="1"/>
  <c r="H8" i="4" s="1"/>
  <c r="AO8" i="1"/>
  <c r="H3" i="4" s="1"/>
  <c r="AO11" i="1"/>
  <c r="H6" i="4" s="1"/>
  <c r="AO12" i="1"/>
  <c r="H7" i="4" s="1"/>
  <c r="AO7" i="1"/>
  <c r="H2" i="4" s="1"/>
  <c r="AO16" i="1"/>
  <c r="H11" i="4" s="1"/>
  <c r="AO20" i="1"/>
  <c r="H15" i="4" s="1"/>
  <c r="AO14" i="1"/>
  <c r="H9" i="4" s="1"/>
  <c r="AO10" i="1"/>
  <c r="H5" i="4" s="1"/>
  <c r="AO15" i="1"/>
  <c r="H10" i="4" s="1"/>
  <c r="AO19" i="1"/>
  <c r="H14" i="4" s="1"/>
  <c r="AO17" i="1"/>
  <c r="H12" i="4" s="1"/>
  <c r="C67" i="34"/>
  <c r="C49" i="34"/>
  <c r="AK85" i="34"/>
  <c r="C115" i="34"/>
  <c r="C88" i="34"/>
  <c r="C112" i="34"/>
  <c r="C24" i="34"/>
  <c r="C120" i="34"/>
  <c r="C108" i="34"/>
  <c r="C73" i="34"/>
  <c r="C69" i="34"/>
  <c r="C12" i="34"/>
  <c r="C59" i="34"/>
  <c r="AK120" i="34"/>
  <c r="AI4" i="34"/>
  <c r="AK50" i="34"/>
  <c r="AK3" i="34"/>
  <c r="C103" i="34"/>
  <c r="C79" i="34"/>
  <c r="AK77" i="34"/>
  <c r="C96" i="34"/>
  <c r="C72" i="34"/>
  <c r="C64" i="34"/>
  <c r="C75" i="34"/>
  <c r="C16" i="34"/>
  <c r="C32" i="34"/>
  <c r="C29" i="34"/>
  <c r="C92" i="34"/>
  <c r="C99" i="34"/>
  <c r="C62" i="34"/>
  <c r="C65" i="34"/>
  <c r="AK62" i="34"/>
  <c r="C3" i="34"/>
  <c r="C83" i="34"/>
  <c r="Q56" i="4"/>
  <c r="R56" i="4" s="1"/>
  <c r="AJ41" i="1"/>
  <c r="C36" i="4" s="1"/>
  <c r="AJ25" i="1"/>
  <c r="C20" i="4" s="1"/>
  <c r="AJ103" i="1"/>
  <c r="C98" i="4" s="1"/>
  <c r="AJ59" i="1"/>
  <c r="C54" i="4" s="1"/>
  <c r="AJ43" i="1"/>
  <c r="C38" i="4" s="1"/>
  <c r="AJ27" i="1"/>
  <c r="C22" i="4" s="1"/>
  <c r="AJ58" i="1"/>
  <c r="C53" i="4" s="1"/>
  <c r="AK89" i="34"/>
  <c r="AK53" i="34"/>
  <c r="Q103" i="4"/>
  <c r="R103" i="4" s="1"/>
  <c r="Q104" i="4"/>
  <c r="R104" i="4" s="1"/>
  <c r="AJ129" i="1"/>
  <c r="C124" i="4" s="1"/>
  <c r="AK81" i="34"/>
  <c r="AJ93" i="1"/>
  <c r="C88" i="4" s="1"/>
  <c r="C98" i="34"/>
  <c r="C81" i="34"/>
  <c r="C104" i="34"/>
  <c r="C31" i="34"/>
  <c r="C63" i="34"/>
  <c r="C27" i="34"/>
  <c r="AK111" i="34"/>
  <c r="AJ47" i="1"/>
  <c r="C42" i="4" s="1"/>
  <c r="AJ34" i="1"/>
  <c r="C29" i="4" s="1"/>
  <c r="AJ60" i="1"/>
  <c r="C55" i="4" s="1"/>
  <c r="AJ63" i="1"/>
  <c r="C58" i="4" s="1"/>
  <c r="AJ31" i="1"/>
  <c r="C26" i="4" s="1"/>
  <c r="AJ49" i="1"/>
  <c r="C44" i="4" s="1"/>
  <c r="AJ33" i="1"/>
  <c r="C28" i="4" s="1"/>
  <c r="AJ54" i="1"/>
  <c r="C49" i="4" s="1"/>
  <c r="C111" i="34"/>
  <c r="N45" i="4"/>
  <c r="O45" i="4" s="1"/>
  <c r="Q45" i="4"/>
  <c r="N57" i="4"/>
  <c r="O57" i="4" s="1"/>
  <c r="Q57" i="4"/>
  <c r="R57" i="4" s="1"/>
  <c r="AK90" i="34"/>
  <c r="C109" i="34"/>
  <c r="C53" i="34"/>
  <c r="N49" i="4"/>
  <c r="O49" i="4" s="1"/>
  <c r="Q49" i="4"/>
  <c r="AK113" i="34"/>
  <c r="AK25" i="34"/>
  <c r="AK109" i="34"/>
  <c r="C123" i="34"/>
  <c r="AJ70" i="1"/>
  <c r="C65" i="4" s="1"/>
  <c r="AJ114" i="1"/>
  <c r="C109" i="4" s="1"/>
  <c r="AK108" i="34"/>
  <c r="AK7" i="34"/>
  <c r="AK119" i="34"/>
  <c r="C87" i="34"/>
  <c r="AK27" i="34"/>
  <c r="C10" i="34"/>
  <c r="Q42" i="4"/>
  <c r="AJ111" i="1"/>
  <c r="C106" i="4" s="1"/>
  <c r="AJ79" i="1"/>
  <c r="C74" i="4" s="1"/>
  <c r="AJ67" i="1"/>
  <c r="C62" i="4" s="1"/>
  <c r="AK115" i="34"/>
  <c r="Q111" i="4"/>
  <c r="R111" i="4" s="1"/>
  <c r="N110" i="4"/>
  <c r="O110" i="4" s="1"/>
  <c r="Q38" i="4"/>
  <c r="AJ83" i="1"/>
  <c r="C78" i="4" s="1"/>
  <c r="AJ74" i="1"/>
  <c r="C69" i="4" s="1"/>
  <c r="C15" i="34"/>
  <c r="AK20" i="34"/>
  <c r="AK23" i="34"/>
  <c r="AK28" i="34"/>
  <c r="AK102" i="34"/>
  <c r="AK118" i="34"/>
  <c r="AK9" i="34"/>
  <c r="AK114" i="34"/>
  <c r="AK39" i="34"/>
  <c r="AK51" i="34"/>
  <c r="AK67" i="34"/>
  <c r="AK98" i="34"/>
  <c r="C11" i="34"/>
  <c r="AK26" i="34"/>
  <c r="AK93" i="34"/>
  <c r="AJ130" i="1"/>
  <c r="C125" i="4" s="1"/>
  <c r="AK41" i="34"/>
  <c r="AK73" i="34"/>
  <c r="AK58" i="34"/>
  <c r="C91" i="34"/>
  <c r="Q122" i="4"/>
  <c r="R122" i="4" s="1"/>
  <c r="N122" i="4"/>
  <c r="O122" i="4" s="1"/>
  <c r="AK94" i="34"/>
  <c r="AK126" i="34"/>
  <c r="C74" i="34"/>
  <c r="C58" i="34"/>
  <c r="C26" i="34"/>
  <c r="AK86" i="34"/>
  <c r="AK104" i="34"/>
  <c r="AK117" i="34"/>
  <c r="AK110" i="34"/>
  <c r="AK33" i="34"/>
  <c r="C119" i="34"/>
  <c r="AJ94" i="1"/>
  <c r="C89" i="4" s="1"/>
  <c r="AJ98" i="1"/>
  <c r="C93" i="4" s="1"/>
  <c r="AK36" i="34"/>
  <c r="C95" i="34"/>
  <c r="AK107" i="34"/>
  <c r="AK65" i="34"/>
  <c r="AK82" i="34"/>
  <c r="AK35" i="34"/>
  <c r="AK47" i="34"/>
  <c r="AK55" i="34"/>
  <c r="AK59" i="34"/>
  <c r="AK63" i="34"/>
  <c r="AK71" i="34"/>
  <c r="AK75" i="34"/>
  <c r="AK83" i="34"/>
  <c r="AK122" i="34"/>
  <c r="AK49" i="34"/>
  <c r="AK30" i="34"/>
  <c r="C101" i="34"/>
  <c r="AK54" i="34"/>
  <c r="C93" i="34"/>
  <c r="C21" i="34"/>
  <c r="AK70" i="34"/>
  <c r="Q126" i="4"/>
  <c r="R126" i="4" s="1"/>
  <c r="N126" i="4"/>
  <c r="O126" i="4" s="1"/>
  <c r="AK99" i="34"/>
  <c r="Q24" i="4"/>
  <c r="Q95" i="4"/>
  <c r="R95" i="4" s="1"/>
  <c r="AK112" i="34"/>
  <c r="AK31" i="34"/>
  <c r="AJ64" i="1"/>
  <c r="C59" i="4" s="1"/>
  <c r="AJ82" i="1"/>
  <c r="C77" i="4" s="1"/>
  <c r="AJ90" i="1"/>
  <c r="C85" i="4" s="1"/>
  <c r="N115" i="4"/>
  <c r="O115" i="4" s="1"/>
  <c r="Q115" i="4"/>
  <c r="R115" i="4" s="1"/>
  <c r="N69" i="4"/>
  <c r="O69" i="4" s="1"/>
  <c r="Q69" i="4"/>
  <c r="R69" i="4" s="1"/>
  <c r="Q124" i="4"/>
  <c r="R124" i="4" s="1"/>
  <c r="N124" i="4"/>
  <c r="O124" i="4" s="1"/>
  <c r="AK17" i="34"/>
  <c r="AK16" i="34"/>
  <c r="AK43" i="34"/>
  <c r="AK21" i="34"/>
  <c r="AK106" i="34"/>
  <c r="AJ122" i="1"/>
  <c r="C117" i="4" s="1"/>
  <c r="C90" i="34"/>
  <c r="AK78" i="34"/>
  <c r="N83" i="4"/>
  <c r="O83" i="4" s="1"/>
  <c r="Q83" i="4"/>
  <c r="R83" i="4" s="1"/>
  <c r="N73" i="4"/>
  <c r="O73" i="4" s="1"/>
  <c r="Q73" i="4"/>
  <c r="R73" i="4" s="1"/>
  <c r="AK124" i="34"/>
  <c r="AK92" i="34"/>
  <c r="AK74" i="34"/>
  <c r="N102" i="4"/>
  <c r="O102" i="4" s="1"/>
  <c r="Q102" i="4"/>
  <c r="R102" i="4" s="1"/>
  <c r="AK44" i="34"/>
  <c r="AK123" i="34"/>
  <c r="AK38" i="34"/>
  <c r="AK40" i="34"/>
  <c r="AJ117" i="1"/>
  <c r="C112" i="4" s="1"/>
  <c r="AK96" i="34"/>
  <c r="AJ61" i="1"/>
  <c r="C56" i="4" s="1"/>
  <c r="AJ68" i="1"/>
  <c r="C63" i="4" s="1"/>
  <c r="AJ78" i="1"/>
  <c r="C73" i="4" s="1"/>
  <c r="AJ121" i="1"/>
  <c r="C116" i="4" s="1"/>
  <c r="AK8" i="34"/>
  <c r="AK79" i="34"/>
  <c r="AK87" i="34"/>
  <c r="Q106" i="4"/>
  <c r="R106" i="4" s="1"/>
  <c r="N106" i="4"/>
  <c r="O106" i="4" s="1"/>
  <c r="N108" i="4"/>
  <c r="O108" i="4" s="1"/>
  <c r="Q108" i="4"/>
  <c r="R108" i="4" s="1"/>
  <c r="AJ35" i="1"/>
  <c r="C30" i="4" s="1"/>
  <c r="AJ123" i="1"/>
  <c r="C118" i="4" s="1"/>
  <c r="C106" i="34"/>
  <c r="AJ118" i="1"/>
  <c r="C113" i="4" s="1"/>
  <c r="Q120" i="4"/>
  <c r="R120" i="4" s="1"/>
  <c r="N120" i="4"/>
  <c r="O120" i="4" s="1"/>
  <c r="AJ113" i="1"/>
  <c r="C108" i="4" s="1"/>
  <c r="N30" i="4"/>
  <c r="O30" i="4" s="1"/>
  <c r="Q30" i="4"/>
  <c r="AJ29" i="1"/>
  <c r="C24" i="4" s="1"/>
  <c r="N60" i="4"/>
  <c r="O60" i="4" s="1"/>
  <c r="Q60" i="4"/>
  <c r="R60" i="4" s="1"/>
  <c r="N118" i="4"/>
  <c r="O118" i="4" s="1"/>
  <c r="Q118" i="4"/>
  <c r="R118" i="4" s="1"/>
  <c r="AJ126" i="1"/>
  <c r="C121" i="4" s="1"/>
  <c r="AJ128" i="1"/>
  <c r="C123" i="4" s="1"/>
  <c r="N119" i="4"/>
  <c r="O119" i="4" s="1"/>
  <c r="Q119" i="4"/>
  <c r="R119" i="4" s="1"/>
  <c r="AJ116" i="1"/>
  <c r="C111" i="4" s="1"/>
  <c r="N116" i="4"/>
  <c r="O116" i="4" s="1"/>
  <c r="Q116" i="4"/>
  <c r="R116" i="4" s="1"/>
  <c r="AJ65" i="1"/>
  <c r="C60" i="4" s="1"/>
  <c r="AJ71" i="1"/>
  <c r="C66" i="4" s="1"/>
  <c r="N90" i="4"/>
  <c r="O90" i="4" s="1"/>
  <c r="Q90" i="4"/>
  <c r="R90" i="4" s="1"/>
  <c r="AK91" i="34"/>
  <c r="Q113" i="4"/>
  <c r="R113" i="4" s="1"/>
  <c r="N113" i="4"/>
  <c r="O113" i="4" s="1"/>
  <c r="Q117" i="4"/>
  <c r="R117" i="4" s="1"/>
  <c r="N117" i="4"/>
  <c r="O117" i="4" s="1"/>
  <c r="Q125" i="4"/>
  <c r="R125" i="4" s="1"/>
  <c r="N125" i="4"/>
  <c r="O125" i="4" s="1"/>
  <c r="Q121" i="4"/>
  <c r="R121" i="4" s="1"/>
  <c r="N121" i="4"/>
  <c r="O121" i="4" s="1"/>
  <c r="Q114" i="4"/>
  <c r="R114" i="4" s="1"/>
  <c r="N114" i="4"/>
  <c r="O114" i="4" s="1"/>
  <c r="Q109" i="4"/>
  <c r="R109" i="4" s="1"/>
  <c r="N109" i="4"/>
  <c r="O109" i="4" s="1"/>
  <c r="B143" i="4" l="1"/>
  <c r="L4" i="27"/>
  <c r="B146" i="4"/>
  <c r="Q146" i="4" s="1"/>
  <c r="I5" i="27"/>
  <c r="B147" i="4"/>
  <c r="Q147" i="4" s="1"/>
  <c r="J5" i="27"/>
  <c r="B137" i="4"/>
  <c r="Q137" i="4" s="1"/>
  <c r="L3" i="27"/>
  <c r="B145" i="4"/>
  <c r="H5" i="27"/>
  <c r="B133" i="4"/>
  <c r="N133" i="4" s="1"/>
  <c r="H3" i="27"/>
  <c r="AE7" i="18"/>
  <c r="G2" i="27" s="1"/>
  <c r="H2" i="27"/>
  <c r="B136" i="4"/>
  <c r="N136" i="4" s="1"/>
  <c r="K3" i="27"/>
  <c r="B131" i="4"/>
  <c r="Q131" i="4" s="1"/>
  <c r="L2" i="27"/>
  <c r="B135" i="4"/>
  <c r="N135" i="4" s="1"/>
  <c r="J3" i="27"/>
  <c r="B148" i="4"/>
  <c r="N148" i="4" s="1"/>
  <c r="K5" i="27"/>
  <c r="B134" i="4"/>
  <c r="Q134" i="4" s="1"/>
  <c r="R134" i="4" s="1"/>
  <c r="I3" i="27"/>
  <c r="AE13" i="18"/>
  <c r="G3" i="27" s="1"/>
  <c r="N146" i="4"/>
  <c r="N137" i="4"/>
  <c r="N131" i="4"/>
  <c r="N134" i="4"/>
  <c r="N143" i="4"/>
  <c r="Q143" i="4"/>
  <c r="B127" i="4"/>
  <c r="N127" i="4" s="1"/>
  <c r="B139" i="4"/>
  <c r="N139" i="4" s="1"/>
  <c r="B128" i="4"/>
  <c r="B130" i="4"/>
  <c r="B129" i="4"/>
  <c r="C4" i="34"/>
  <c r="AK4" i="34"/>
  <c r="A5" i="34"/>
  <c r="B141" i="4"/>
  <c r="B140" i="4"/>
  <c r="B142" i="4"/>
  <c r="C50" i="34"/>
  <c r="C37" i="34"/>
  <c r="A38" i="34"/>
  <c r="A39" i="34"/>
  <c r="C39" i="34" s="1"/>
  <c r="R21" i="4"/>
  <c r="R18" i="4"/>
  <c r="Q145" i="4"/>
  <c r="N145" i="4"/>
  <c r="B8" i="4"/>
  <c r="AI13" i="1"/>
  <c r="AJ13" i="1" s="1"/>
  <c r="C8" i="4" s="1"/>
  <c r="B7" i="4"/>
  <c r="AI12" i="1"/>
  <c r="AJ12" i="1" s="1"/>
  <c r="C7" i="4" s="1"/>
  <c r="B2" i="4"/>
  <c r="AI7" i="1"/>
  <c r="AJ7" i="1" s="1"/>
  <c r="C2" i="4" s="1"/>
  <c r="AI19" i="1"/>
  <c r="AJ19" i="1" s="1"/>
  <c r="C14" i="4" s="1"/>
  <c r="B14" i="4"/>
  <c r="B4" i="4"/>
  <c r="AI9" i="1"/>
  <c r="AJ9" i="1" s="1"/>
  <c r="C4" i="4" s="1"/>
  <c r="B15" i="4"/>
  <c r="AI20" i="1"/>
  <c r="AJ20" i="1" s="1"/>
  <c r="C15" i="4" s="1"/>
  <c r="AI14" i="1"/>
  <c r="AJ14" i="1" s="1"/>
  <c r="C9" i="4" s="1"/>
  <c r="B9" i="4"/>
  <c r="B3" i="4"/>
  <c r="AI8" i="1"/>
  <c r="AJ8" i="1" s="1"/>
  <c r="C3" i="4" s="1"/>
  <c r="AI110" i="1"/>
  <c r="AJ110" i="1" s="1"/>
  <c r="C105" i="4" s="1"/>
  <c r="B105" i="4"/>
  <c r="B11" i="4"/>
  <c r="AI16" i="1"/>
  <c r="AJ16" i="1" s="1"/>
  <c r="C11" i="4" s="1"/>
  <c r="B10" i="4"/>
  <c r="AI15" i="1"/>
  <c r="AJ15" i="1" s="1"/>
  <c r="C10" i="4" s="1"/>
  <c r="B13" i="4"/>
  <c r="AI18" i="1"/>
  <c r="AJ18" i="1" s="1"/>
  <c r="C13" i="4" s="1"/>
  <c r="B12" i="4"/>
  <c r="AI17" i="1"/>
  <c r="AJ17" i="1" s="1"/>
  <c r="C12" i="4" s="1"/>
  <c r="B6" i="4"/>
  <c r="AI11" i="1"/>
  <c r="AJ11" i="1" s="1"/>
  <c r="C6" i="4" s="1"/>
  <c r="B5" i="4"/>
  <c r="AI10" i="1"/>
  <c r="AJ10" i="1" s="1"/>
  <c r="C5" i="4" s="1"/>
  <c r="AI5" i="34"/>
  <c r="Q148" i="4" l="1"/>
  <c r="N147" i="4"/>
  <c r="Q136" i="4"/>
  <c r="R136" i="4" s="1"/>
  <c r="Q135" i="4"/>
  <c r="R135" i="4" s="1"/>
  <c r="Q133" i="4"/>
  <c r="AI6" i="34"/>
  <c r="AI11" i="34" s="1"/>
  <c r="AI10" i="34"/>
  <c r="AK10" i="34" s="1"/>
  <c r="Q139" i="4"/>
  <c r="Q127" i="4"/>
  <c r="R52" i="4" s="1"/>
  <c r="Q130" i="4"/>
  <c r="R130" i="4" s="1"/>
  <c r="N130" i="4"/>
  <c r="N129" i="4"/>
  <c r="Q129" i="4"/>
  <c r="R129" i="4" s="1"/>
  <c r="N128" i="4"/>
  <c r="Q128" i="4"/>
  <c r="C5" i="34"/>
  <c r="A7" i="34"/>
  <c r="N142" i="4"/>
  <c r="Q142" i="4"/>
  <c r="N140" i="4"/>
  <c r="Q140" i="4"/>
  <c r="R143" i="4" s="1"/>
  <c r="N141" i="4"/>
  <c r="Q141" i="4"/>
  <c r="R28" i="4"/>
  <c r="R39" i="4"/>
  <c r="R44" i="4"/>
  <c r="R20" i="4"/>
  <c r="R16" i="4"/>
  <c r="R26" i="4"/>
  <c r="R24" i="4"/>
  <c r="R33" i="4"/>
  <c r="R42" i="4"/>
  <c r="R45" i="4"/>
  <c r="R38" i="4"/>
  <c r="R35" i="4"/>
  <c r="R46" i="4"/>
  <c r="R48" i="4"/>
  <c r="R53" i="4"/>
  <c r="R23" i="4"/>
  <c r="R22" i="4"/>
  <c r="R27" i="4"/>
  <c r="R34" i="4"/>
  <c r="R32" i="4"/>
  <c r="R30" i="4"/>
  <c r="R40" i="4"/>
  <c r="R37" i="4"/>
  <c r="R51" i="4"/>
  <c r="R29" i="4"/>
  <c r="R17" i="4"/>
  <c r="R25" i="4"/>
  <c r="R31" i="4"/>
  <c r="R47" i="4"/>
  <c r="R43" i="4"/>
  <c r="R41" i="4"/>
  <c r="R36" i="4"/>
  <c r="R50" i="4"/>
  <c r="R49" i="4"/>
  <c r="C38" i="34"/>
  <c r="A40" i="34"/>
  <c r="AK5" i="34"/>
  <c r="Q105" i="4"/>
  <c r="R105" i="4" s="1"/>
  <c r="N105" i="4"/>
  <c r="Q6" i="4"/>
  <c r="N6" i="4"/>
  <c r="N13" i="4"/>
  <c r="Q13" i="4"/>
  <c r="R13" i="4" s="1"/>
  <c r="N10" i="4"/>
  <c r="Q10" i="4"/>
  <c r="Q2" i="4"/>
  <c r="N2" i="4"/>
  <c r="Q8" i="4"/>
  <c r="N8" i="4"/>
  <c r="N15" i="4"/>
  <c r="Q15" i="4"/>
  <c r="R15" i="4" s="1"/>
  <c r="N9" i="4"/>
  <c r="Q9" i="4"/>
  <c r="N4" i="4"/>
  <c r="Q4" i="4"/>
  <c r="Q14" i="4"/>
  <c r="R14" i="4" s="1"/>
  <c r="N14" i="4"/>
  <c r="N5" i="4"/>
  <c r="Q5" i="4"/>
  <c r="N12" i="4"/>
  <c r="Q12" i="4"/>
  <c r="N11" i="4"/>
  <c r="Q11" i="4"/>
  <c r="N3" i="4"/>
  <c r="Q3" i="4"/>
  <c r="N7" i="4"/>
  <c r="Q7" i="4"/>
  <c r="AI12" i="34"/>
  <c r="O141" i="4" l="1"/>
  <c r="O142" i="4"/>
  <c r="O137" i="4"/>
  <c r="O131" i="4"/>
  <c r="O140" i="4"/>
  <c r="O139" i="4"/>
  <c r="R12" i="4"/>
  <c r="O10" i="4"/>
  <c r="R11" i="4"/>
  <c r="A8" i="34"/>
  <c r="A9" i="34" s="1"/>
  <c r="O136" i="4"/>
  <c r="O135" i="4"/>
  <c r="O143" i="4"/>
  <c r="O134" i="4"/>
  <c r="R133" i="4"/>
  <c r="R137" i="4"/>
  <c r="AK6" i="34"/>
  <c r="AK11" i="34"/>
  <c r="R19" i="4"/>
  <c r="R131" i="4"/>
  <c r="R128" i="4"/>
  <c r="R148" i="4"/>
  <c r="R146" i="4"/>
  <c r="R147" i="4"/>
  <c r="O7" i="4"/>
  <c r="O148" i="4"/>
  <c r="O8" i="4"/>
  <c r="O9" i="4"/>
  <c r="O147" i="4"/>
  <c r="O146" i="4"/>
  <c r="O145" i="4"/>
  <c r="O130" i="4"/>
  <c r="O129" i="4"/>
  <c r="O6" i="4"/>
  <c r="R127" i="4"/>
  <c r="C7" i="34"/>
  <c r="R140" i="4"/>
  <c r="R142" i="4"/>
  <c r="R141" i="4"/>
  <c r="R5" i="4"/>
  <c r="O3" i="4"/>
  <c r="R4" i="4"/>
  <c r="C40" i="34"/>
  <c r="A41" i="34"/>
  <c r="A42" i="34"/>
  <c r="C42" i="34" s="1"/>
  <c r="O11" i="4"/>
  <c r="O12" i="4"/>
  <c r="R8" i="4"/>
  <c r="R6" i="4"/>
  <c r="R7" i="4"/>
  <c r="R3" i="4"/>
  <c r="O5" i="4"/>
  <c r="O4" i="4"/>
  <c r="R9" i="4"/>
  <c r="O2" i="4"/>
  <c r="O133" i="4"/>
  <c r="O127" i="4"/>
  <c r="O128" i="4"/>
  <c r="O105" i="4"/>
  <c r="O14" i="4"/>
  <c r="O15" i="4"/>
  <c r="R139" i="4"/>
  <c r="R145" i="4"/>
  <c r="R2" i="4"/>
  <c r="R10" i="4"/>
  <c r="O13" i="4"/>
  <c r="AI13" i="34"/>
  <c r="AI15" i="34"/>
  <c r="AK15" i="34" s="1"/>
  <c r="AI14" i="34"/>
  <c r="AK14" i="34" s="1"/>
  <c r="AK12" i="34"/>
  <c r="AI105" i="34"/>
  <c r="AK105" i="34" s="1"/>
  <c r="C9" i="34" l="1"/>
  <c r="C8" i="34"/>
  <c r="AI18" i="34"/>
  <c r="A43" i="34"/>
  <c r="A44" i="34"/>
  <c r="C44" i="34" s="1"/>
  <c r="C41" i="34"/>
  <c r="A46" i="34"/>
  <c r="C46" i="34" s="1"/>
  <c r="S2" i="4"/>
  <c r="P2" i="4"/>
  <c r="AK13" i="34"/>
  <c r="AK18" i="34" l="1"/>
  <c r="AI127" i="34"/>
  <c r="C43" i="34"/>
  <c r="A47" i="34"/>
  <c r="AK127" i="34" l="1"/>
  <c r="AI128" i="34"/>
  <c r="A127" i="34"/>
  <c r="C47" i="34"/>
  <c r="C127" i="34" l="1"/>
  <c r="AK128" i="34"/>
  <c r="AI129" i="34"/>
  <c r="A128" i="34"/>
  <c r="A129" i="34" l="1"/>
  <c r="AK129" i="34"/>
  <c r="AI130" i="34"/>
  <c r="C128" i="34"/>
  <c r="A130" i="34"/>
  <c r="AI131" i="34" l="1"/>
  <c r="AK131" i="34" s="1"/>
  <c r="C129" i="34"/>
  <c r="A131" i="34"/>
  <c r="AK130" i="34"/>
  <c r="C130" i="34"/>
  <c r="C131" i="34" l="1"/>
  <c r="A133" i="34"/>
  <c r="AI133" i="34"/>
  <c r="C133" i="34" l="1"/>
  <c r="A134" i="34"/>
  <c r="AK133" i="34"/>
  <c r="AI134" i="34"/>
  <c r="AI135" i="34"/>
  <c r="A135" i="34" l="1"/>
  <c r="C134" i="34"/>
  <c r="A136" i="34"/>
  <c r="C136" i="34" s="1"/>
  <c r="AK135" i="34"/>
  <c r="AI136" i="34"/>
  <c r="AI137" i="34"/>
  <c r="AK137" i="34" s="1"/>
  <c r="AK134" i="34"/>
  <c r="M6" i="34" l="1"/>
  <c r="K7" i="34"/>
  <c r="AS35" i="34"/>
  <c r="AT33" i="34"/>
  <c r="AS22" i="34"/>
  <c r="AU30" i="34"/>
  <c r="AU37" i="34"/>
  <c r="AU26" i="34"/>
  <c r="AV28" i="34"/>
  <c r="AV50" i="34"/>
  <c r="AT43" i="34"/>
  <c r="AU11" i="34"/>
  <c r="AT36" i="34"/>
  <c r="AS49" i="34"/>
  <c r="AT18" i="34"/>
  <c r="AU40" i="34"/>
  <c r="AV40" i="34"/>
  <c r="AS46" i="34"/>
  <c r="AS42" i="34"/>
  <c r="AU39" i="34"/>
  <c r="AT23" i="34"/>
  <c r="AU16" i="34"/>
  <c r="AU45" i="34"/>
  <c r="AS29" i="34"/>
  <c r="AT30" i="34"/>
  <c r="AU27" i="34"/>
  <c r="AU38" i="34"/>
  <c r="AS43" i="34"/>
  <c r="AS44" i="34"/>
  <c r="AU23" i="34"/>
  <c r="AU5" i="34"/>
  <c r="AS3" i="34"/>
  <c r="AS23" i="34"/>
  <c r="AV45" i="34"/>
  <c r="AT45" i="34"/>
  <c r="AV30" i="34"/>
  <c r="AU21" i="34"/>
  <c r="AS20" i="34"/>
  <c r="AV12" i="34"/>
  <c r="AU48" i="34"/>
  <c r="AV48" i="34"/>
  <c r="AU19" i="34"/>
  <c r="AT4" i="34"/>
  <c r="AU24" i="34"/>
  <c r="AT6" i="34"/>
  <c r="AV22" i="34"/>
  <c r="AU18" i="34"/>
  <c r="AS34" i="34"/>
  <c r="AS15" i="34"/>
  <c r="AT44" i="34"/>
  <c r="AS51" i="34"/>
  <c r="AS10" i="34"/>
  <c r="AT50" i="34"/>
  <c r="AV32" i="34"/>
  <c r="AU12" i="34"/>
  <c r="AT8" i="34"/>
  <c r="AT48" i="34"/>
  <c r="AU49" i="34"/>
  <c r="AS32" i="34"/>
  <c r="AS16" i="34"/>
  <c r="AS5" i="34"/>
  <c r="AU8" i="34"/>
  <c r="AT35" i="34"/>
  <c r="AT47" i="34"/>
  <c r="AS6" i="34"/>
  <c r="K8" i="34"/>
  <c r="AV6" i="34"/>
  <c r="L21" i="34"/>
  <c r="N9" i="34"/>
  <c r="AU41" i="34"/>
  <c r="AV23" i="34"/>
  <c r="AU29" i="34"/>
  <c r="AT20" i="34"/>
  <c r="AS12" i="34"/>
  <c r="AU50" i="34"/>
  <c r="AT11" i="34"/>
  <c r="AT42" i="34"/>
  <c r="M46" i="34"/>
  <c r="AS26" i="34"/>
  <c r="AS30" i="34"/>
  <c r="AT17" i="34"/>
  <c r="AT41" i="34"/>
  <c r="AT10" i="34"/>
  <c r="AT14" i="34"/>
  <c r="AU32" i="34"/>
  <c r="AV44" i="34"/>
  <c r="AU10" i="34"/>
  <c r="AV47" i="34"/>
  <c r="AV31" i="34"/>
  <c r="AU44" i="34"/>
  <c r="AU15" i="34"/>
  <c r="AU20" i="34"/>
  <c r="AS27" i="34"/>
  <c r="AV25" i="34"/>
  <c r="AU22" i="34"/>
  <c r="AU43" i="34"/>
  <c r="AT15" i="34"/>
  <c r="AV49" i="34"/>
  <c r="L44" i="34"/>
  <c r="AS18" i="34"/>
  <c r="AT34" i="34"/>
  <c r="AV38" i="34"/>
  <c r="AU51" i="34"/>
  <c r="AT26" i="34"/>
  <c r="AS8" i="34"/>
  <c r="AU36" i="34"/>
  <c r="AU35" i="34"/>
  <c r="AT19" i="34"/>
  <c r="AV9" i="34"/>
  <c r="AV42" i="34"/>
  <c r="AS40" i="34"/>
  <c r="AU17" i="34"/>
  <c r="K28" i="34"/>
  <c r="N12" i="34"/>
  <c r="M35" i="34"/>
  <c r="N44" i="34"/>
  <c r="M37" i="34"/>
  <c r="K34" i="34"/>
  <c r="N43" i="34"/>
  <c r="M11" i="34"/>
  <c r="L36" i="34"/>
  <c r="AS39" i="34"/>
  <c r="AV15" i="34"/>
  <c r="AU13" i="34"/>
  <c r="AS45" i="34"/>
  <c r="AV51" i="34"/>
  <c r="AS19" i="34"/>
  <c r="AV27" i="34"/>
  <c r="AT25" i="34"/>
  <c r="AT37" i="34"/>
  <c r="L35" i="34"/>
  <c r="L22" i="34"/>
  <c r="N31" i="34"/>
  <c r="K30" i="34"/>
  <c r="M38" i="34"/>
  <c r="N17" i="34"/>
  <c r="N10" i="34"/>
  <c r="L48" i="34"/>
  <c r="K36" i="34"/>
  <c r="AV18" i="34"/>
  <c r="AV13" i="34"/>
  <c r="AV43" i="34"/>
  <c r="K38" i="34"/>
  <c r="M9" i="34"/>
  <c r="K50" i="34"/>
  <c r="AS38" i="34"/>
  <c r="AV10" i="34"/>
  <c r="AS24" i="34"/>
  <c r="K33" i="34"/>
  <c r="L29" i="34"/>
  <c r="K51" i="34"/>
  <c r="M7" i="34"/>
  <c r="L5" i="34"/>
  <c r="M45" i="34"/>
  <c r="L9" i="34"/>
  <c r="M48" i="34"/>
  <c r="M4" i="34"/>
  <c r="L3" i="34"/>
  <c r="N4" i="34"/>
  <c r="N3" i="34"/>
  <c r="M3" i="34"/>
  <c r="K3" i="34"/>
  <c r="K26" i="34"/>
  <c r="L8" i="34"/>
  <c r="K4" i="34"/>
  <c r="L10" i="34"/>
  <c r="L51" i="34"/>
  <c r="K27" i="34"/>
  <c r="N49" i="34"/>
  <c r="M32" i="34"/>
  <c r="L40" i="34"/>
  <c r="L25" i="34"/>
  <c r="M20" i="34"/>
  <c r="M47" i="34"/>
  <c r="K37" i="34"/>
  <c r="L19" i="34"/>
  <c r="M30" i="34"/>
  <c r="K29" i="34"/>
  <c r="M44" i="34"/>
  <c r="L33" i="34"/>
  <c r="N16" i="34"/>
  <c r="K24" i="34"/>
  <c r="N26" i="34"/>
  <c r="N41" i="34"/>
  <c r="L49" i="34"/>
  <c r="M27" i="34"/>
  <c r="K14" i="34"/>
  <c r="M16" i="34"/>
  <c r="L46" i="34"/>
  <c r="L4" i="34"/>
  <c r="K18" i="34"/>
  <c r="M26" i="34"/>
  <c r="K43" i="34"/>
  <c r="K35" i="34"/>
  <c r="M13" i="34"/>
  <c r="K19" i="34"/>
  <c r="N35" i="34"/>
  <c r="L30" i="34"/>
  <c r="L31" i="34"/>
  <c r="N8" i="34"/>
  <c r="L37" i="34"/>
  <c r="M24" i="34"/>
  <c r="K25" i="34"/>
  <c r="L45" i="34"/>
  <c r="L50" i="34"/>
  <c r="K11" i="34"/>
  <c r="L32" i="34"/>
  <c r="K41" i="34"/>
  <c r="L18" i="34"/>
  <c r="M17" i="34"/>
  <c r="N22" i="34"/>
  <c r="K23" i="34"/>
  <c r="K20" i="34"/>
  <c r="M29" i="34"/>
  <c r="L6" i="34"/>
  <c r="M18" i="34"/>
  <c r="K15" i="34"/>
  <c r="M41" i="34"/>
  <c r="N27" i="34"/>
  <c r="K22" i="34"/>
  <c r="M14" i="34"/>
  <c r="K46" i="34"/>
  <c r="L15" i="34"/>
  <c r="N20" i="34"/>
  <c r="K39" i="34"/>
  <c r="N46" i="34"/>
  <c r="K32" i="34"/>
  <c r="N5" i="34"/>
  <c r="M42" i="34"/>
  <c r="N36" i="34"/>
  <c r="L43" i="34"/>
  <c r="K6" i="34"/>
  <c r="N6" i="34"/>
  <c r="M40" i="34"/>
  <c r="N32" i="34"/>
  <c r="M33" i="34"/>
  <c r="N40" i="34"/>
  <c r="N33" i="34"/>
  <c r="M12" i="34"/>
  <c r="L20" i="34"/>
  <c r="K49" i="34"/>
  <c r="L34" i="34"/>
  <c r="M31" i="34"/>
  <c r="N7" i="34"/>
  <c r="M5" i="34"/>
  <c r="M22" i="34"/>
  <c r="N42" i="34"/>
  <c r="N37" i="34"/>
  <c r="L13" i="34"/>
  <c r="L26" i="34"/>
  <c r="N38" i="34"/>
  <c r="K31" i="34"/>
  <c r="M50" i="34"/>
  <c r="L27" i="34"/>
  <c r="K45" i="34"/>
  <c r="L47" i="34"/>
  <c r="N29" i="34"/>
  <c r="M8" i="34"/>
  <c r="C135" i="34"/>
  <c r="P16" i="34" s="1"/>
  <c r="K13" i="34"/>
  <c r="N25" i="34"/>
  <c r="N11" i="34"/>
  <c r="N45" i="34"/>
  <c r="M34" i="34"/>
  <c r="K5" i="34"/>
  <c r="K12" i="34"/>
  <c r="M21" i="34"/>
  <c r="M23" i="34"/>
  <c r="M39" i="34"/>
  <c r="N24" i="34"/>
  <c r="N14" i="34"/>
  <c r="N34" i="34"/>
  <c r="L12" i="34"/>
  <c r="M43" i="34"/>
  <c r="K21" i="34"/>
  <c r="M19" i="34"/>
  <c r="N21" i="34"/>
  <c r="K44" i="34"/>
  <c r="L14" i="34"/>
  <c r="L28" i="34"/>
  <c r="L16" i="34"/>
  <c r="K10" i="34"/>
  <c r="L41" i="34"/>
  <c r="M15" i="34"/>
  <c r="K47" i="34"/>
  <c r="M25" i="34"/>
  <c r="L11" i="34"/>
  <c r="K9" i="34"/>
  <c r="N51" i="34"/>
  <c r="N47" i="34"/>
  <c r="L23" i="34"/>
  <c r="K16" i="34"/>
  <c r="K42" i="34"/>
  <c r="N18" i="34"/>
  <c r="N19" i="34"/>
  <c r="K48" i="34"/>
  <c r="K40" i="34"/>
  <c r="N30" i="34"/>
  <c r="L42" i="34"/>
  <c r="N50" i="34"/>
  <c r="N28" i="34"/>
  <c r="M51" i="34"/>
  <c r="N48" i="34"/>
  <c r="N23" i="34"/>
  <c r="L7" i="34"/>
  <c r="L24" i="34"/>
  <c r="M10" i="34"/>
  <c r="M36" i="34"/>
  <c r="N39" i="34"/>
  <c r="K17" i="34"/>
  <c r="M49" i="34"/>
  <c r="M28" i="34"/>
  <c r="N15" i="34"/>
  <c r="N13" i="34"/>
  <c r="L38" i="34"/>
  <c r="L17" i="34"/>
  <c r="L39" i="34"/>
  <c r="AV5" i="34"/>
  <c r="AU46" i="34"/>
  <c r="AT49" i="34"/>
  <c r="AS48" i="34"/>
  <c r="AS41" i="34"/>
  <c r="AS21" i="34"/>
  <c r="AV3" i="34"/>
  <c r="AS4" i="34"/>
  <c r="AV16" i="34"/>
  <c r="AV4" i="34"/>
  <c r="AV24" i="34"/>
  <c r="AS37" i="34"/>
  <c r="AT5" i="34"/>
  <c r="AU3" i="34"/>
  <c r="AS9" i="34"/>
  <c r="AU6" i="34"/>
  <c r="AS7" i="34"/>
  <c r="AU4" i="34"/>
  <c r="AV33" i="34"/>
  <c r="AS36" i="34"/>
  <c r="AT31" i="34"/>
  <c r="AT3" i="34"/>
  <c r="AS17" i="34"/>
  <c r="AV7" i="34"/>
  <c r="AT21" i="34"/>
  <c r="AU25" i="34"/>
  <c r="AS25" i="34"/>
  <c r="AV26" i="34"/>
  <c r="AV41" i="34"/>
  <c r="AS14" i="34"/>
  <c r="AT13" i="34"/>
  <c r="AU42" i="34"/>
  <c r="AV46" i="34"/>
  <c r="AU31" i="34"/>
  <c r="AS31" i="34"/>
  <c r="AS33" i="34"/>
  <c r="AU34" i="34"/>
  <c r="AV14" i="34"/>
  <c r="AV29" i="34"/>
  <c r="AV36" i="34"/>
  <c r="AS11" i="34"/>
  <c r="AV39" i="34"/>
  <c r="AV37" i="34"/>
  <c r="AV8" i="34"/>
  <c r="AT27" i="34"/>
  <c r="AT39" i="34"/>
  <c r="AS28" i="34"/>
  <c r="AT16" i="34"/>
  <c r="AU28" i="34"/>
  <c r="AS50" i="34"/>
  <c r="AS47" i="34"/>
  <c r="AU33" i="34"/>
  <c r="AT28" i="34"/>
  <c r="AU47" i="34"/>
  <c r="AV19" i="34"/>
  <c r="AT40" i="34"/>
  <c r="AT24" i="34"/>
  <c r="AV35" i="34"/>
  <c r="AU9" i="34"/>
  <c r="AV17" i="34"/>
  <c r="AT38" i="34"/>
  <c r="AV11" i="34"/>
  <c r="AT29" i="34"/>
  <c r="AT32" i="34"/>
  <c r="AV21" i="34"/>
  <c r="AV34" i="34"/>
  <c r="AU7" i="34"/>
  <c r="AT7" i="34"/>
  <c r="AT51" i="34"/>
  <c r="AK136" i="34"/>
  <c r="BA3" i="34" s="1"/>
  <c r="AT22" i="34"/>
  <c r="AT9" i="34"/>
  <c r="AT46" i="34"/>
  <c r="AU14" i="34"/>
  <c r="AS13" i="34"/>
  <c r="AV20" i="34"/>
  <c r="AT12" i="34"/>
  <c r="S35" i="34" l="1"/>
  <c r="Q40" i="34"/>
  <c r="S39" i="34"/>
  <c r="Q2" i="34"/>
  <c r="P26" i="34"/>
  <c r="O23" i="34"/>
  <c r="P44" i="34"/>
  <c r="Q41" i="34"/>
  <c r="Q24" i="34"/>
  <c r="S28" i="34"/>
  <c r="R42" i="34"/>
  <c r="O28" i="34"/>
  <c r="P38" i="34"/>
  <c r="P25" i="34"/>
  <c r="U13" i="34"/>
  <c r="S49" i="34"/>
  <c r="Q51" i="34"/>
  <c r="AY38" i="34"/>
  <c r="AZ21" i="34"/>
  <c r="AW19" i="34"/>
  <c r="S36" i="34"/>
  <c r="U7" i="34"/>
  <c r="BA40" i="34"/>
  <c r="BB20" i="34"/>
  <c r="AZ46" i="34"/>
  <c r="P23" i="34"/>
  <c r="P39" i="34"/>
  <c r="AW39" i="34"/>
  <c r="Q5" i="34"/>
  <c r="BE41" i="34"/>
  <c r="BF41" i="34" s="1"/>
  <c r="C68" i="37" s="1"/>
  <c r="BE8" i="34"/>
  <c r="R4" i="34"/>
  <c r="S17" i="34"/>
  <c r="T41" i="34"/>
  <c r="T35" i="34"/>
  <c r="S38" i="34"/>
  <c r="P42" i="34"/>
  <c r="O14" i="34"/>
  <c r="P32" i="34"/>
  <c r="U3" i="34"/>
  <c r="U4" i="34"/>
  <c r="Q4" i="34"/>
  <c r="Q42" i="34"/>
  <c r="W5" i="34"/>
  <c r="Z5" i="34" s="1"/>
  <c r="E8" i="35" s="1"/>
  <c r="Q13" i="34"/>
  <c r="T3" i="34"/>
  <c r="P51" i="34"/>
  <c r="Z54" i="34"/>
  <c r="R14" i="34"/>
  <c r="R13" i="34"/>
  <c r="S41" i="34"/>
  <c r="R22" i="34"/>
  <c r="U2" i="34"/>
  <c r="T28" i="34"/>
  <c r="R7" i="34"/>
  <c r="P7" i="34"/>
  <c r="O18" i="34"/>
  <c r="P22" i="34"/>
  <c r="W8" i="34"/>
  <c r="B11" i="35" s="1"/>
  <c r="P35" i="34"/>
  <c r="O19" i="34"/>
  <c r="S31" i="34"/>
  <c r="U48" i="34"/>
  <c r="R38" i="34"/>
  <c r="S16" i="34"/>
  <c r="U24" i="34"/>
  <c r="T26" i="34"/>
  <c r="O16" i="34"/>
  <c r="Q18" i="34"/>
  <c r="P17" i="34"/>
  <c r="T34" i="34"/>
  <c r="O22" i="34"/>
  <c r="Q29" i="34"/>
  <c r="O44" i="34"/>
  <c r="T12" i="34"/>
  <c r="R48" i="34"/>
  <c r="Z55" i="34"/>
  <c r="W25" i="34"/>
  <c r="W20" i="34"/>
  <c r="W31" i="34"/>
  <c r="X57" i="34"/>
  <c r="W15" i="34"/>
  <c r="Y57" i="34"/>
  <c r="W3" i="34"/>
  <c r="W32" i="34"/>
  <c r="W45" i="34"/>
  <c r="W23" i="34"/>
  <c r="W9" i="34"/>
  <c r="Z52" i="34"/>
  <c r="W38" i="34"/>
  <c r="W40" i="34"/>
  <c r="W34" i="34"/>
  <c r="W48" i="34"/>
  <c r="W7" i="34"/>
  <c r="Y56" i="34"/>
  <c r="W46" i="34"/>
  <c r="X56" i="34"/>
  <c r="W19" i="34"/>
  <c r="Y52" i="34"/>
  <c r="W49" i="34"/>
  <c r="Y53" i="34"/>
  <c r="W29" i="34"/>
  <c r="W2" i="34"/>
  <c r="W39" i="34"/>
  <c r="W13" i="34"/>
  <c r="W11" i="34"/>
  <c r="X55" i="34"/>
  <c r="P18" i="34"/>
  <c r="R45" i="34"/>
  <c r="U19" i="34"/>
  <c r="Y55" i="34"/>
  <c r="U29" i="34"/>
  <c r="R47" i="34"/>
  <c r="R35" i="34"/>
  <c r="S22" i="34"/>
  <c r="Z57" i="34"/>
  <c r="U22" i="34"/>
  <c r="P5" i="34"/>
  <c r="R30" i="34"/>
  <c r="S14" i="34"/>
  <c r="W35" i="34"/>
  <c r="P46" i="34"/>
  <c r="T5" i="34"/>
  <c r="P49" i="34"/>
  <c r="Z56" i="34"/>
  <c r="W26" i="34"/>
  <c r="W4" i="34"/>
  <c r="W30" i="34"/>
  <c r="T51" i="34"/>
  <c r="P31" i="34"/>
  <c r="U12" i="34"/>
  <c r="T47" i="34"/>
  <c r="P50" i="34"/>
  <c r="X52" i="34"/>
  <c r="U23" i="34"/>
  <c r="Q34" i="34"/>
  <c r="U17" i="34"/>
  <c r="O10" i="34"/>
  <c r="Z53" i="34"/>
  <c r="S34" i="34"/>
  <c r="T19" i="34"/>
  <c r="P28" i="34"/>
  <c r="W16" i="34"/>
  <c r="W10" i="34"/>
  <c r="R10" i="34"/>
  <c r="Q49" i="34"/>
  <c r="Q28" i="34"/>
  <c r="W27" i="34"/>
  <c r="S3" i="34"/>
  <c r="AG55" i="34" s="1"/>
  <c r="R32" i="34"/>
  <c r="U14" i="34"/>
  <c r="W12" i="34"/>
  <c r="Y54" i="34"/>
  <c r="W18" i="34"/>
  <c r="T7" i="34"/>
  <c r="U26" i="34"/>
  <c r="W42" i="34"/>
  <c r="S11" i="34"/>
  <c r="S13" i="34"/>
  <c r="T30" i="34"/>
  <c r="W41" i="34"/>
  <c r="U27" i="34"/>
  <c r="Q27" i="34"/>
  <c r="T46" i="34"/>
  <c r="W21" i="34"/>
  <c r="W47" i="34"/>
  <c r="R46" i="34"/>
  <c r="O21" i="34"/>
  <c r="T24" i="34"/>
  <c r="W43" i="34"/>
  <c r="X53" i="34"/>
  <c r="O38" i="34"/>
  <c r="P37" i="34"/>
  <c r="O13" i="34"/>
  <c r="Q30" i="34"/>
  <c r="W51" i="34"/>
  <c r="W14" i="34"/>
  <c r="W33" i="34"/>
  <c r="W6" i="34"/>
  <c r="W17" i="34"/>
  <c r="W37" i="34"/>
  <c r="W50" i="34"/>
  <c r="U31" i="34"/>
  <c r="Q19" i="34"/>
  <c r="O36" i="34"/>
  <c r="W28" i="34"/>
  <c r="Q44" i="34"/>
  <c r="P27" i="34"/>
  <c r="T23" i="34"/>
  <c r="T15" i="34"/>
  <c r="S27" i="34"/>
  <c r="Q32" i="34"/>
  <c r="O26" i="34"/>
  <c r="Q16" i="34"/>
  <c r="U36" i="34"/>
  <c r="U25" i="34"/>
  <c r="U38" i="34"/>
  <c r="S30" i="34"/>
  <c r="P45" i="34"/>
  <c r="U35" i="34"/>
  <c r="R9" i="34"/>
  <c r="U41" i="34"/>
  <c r="O45" i="34"/>
  <c r="U49" i="34"/>
  <c r="O51" i="34"/>
  <c r="Q43" i="34"/>
  <c r="O46" i="34"/>
  <c r="P21" i="34"/>
  <c r="R5" i="34"/>
  <c r="U37" i="34"/>
  <c r="T29" i="34"/>
  <c r="S4" i="34"/>
  <c r="S51" i="34"/>
  <c r="S19" i="34"/>
  <c r="S23" i="34"/>
  <c r="T38" i="34"/>
  <c r="S50" i="34"/>
  <c r="Q45" i="34"/>
  <c r="U6" i="34"/>
  <c r="U18" i="34"/>
  <c r="R6" i="34"/>
  <c r="T13" i="34"/>
  <c r="T17" i="34"/>
  <c r="U45" i="34"/>
  <c r="R16" i="34"/>
  <c r="P36" i="34"/>
  <c r="O42" i="34"/>
  <c r="P33" i="34"/>
  <c r="P34" i="34"/>
  <c r="R51" i="34"/>
  <c r="T45" i="34"/>
  <c r="T39" i="34"/>
  <c r="S24" i="34"/>
  <c r="P3" i="34"/>
  <c r="AB57" i="34" s="1"/>
  <c r="T48" i="34"/>
  <c r="T37" i="34"/>
  <c r="P6" i="34"/>
  <c r="P29" i="34"/>
  <c r="R43" i="34"/>
  <c r="Q12" i="34"/>
  <c r="T18" i="34"/>
  <c r="R3" i="34"/>
  <c r="AF57" i="34" s="1"/>
  <c r="O41" i="34"/>
  <c r="U32" i="34"/>
  <c r="R33" i="34"/>
  <c r="O20" i="34"/>
  <c r="U46" i="34"/>
  <c r="Q50" i="34"/>
  <c r="U44" i="34"/>
  <c r="R31" i="34"/>
  <c r="Q15" i="34"/>
  <c r="U42" i="34"/>
  <c r="R49" i="34"/>
  <c r="O7" i="34"/>
  <c r="P4" i="34"/>
  <c r="P14" i="34"/>
  <c r="T40" i="34"/>
  <c r="U10" i="34"/>
  <c r="O33" i="34"/>
  <c r="S37" i="34"/>
  <c r="S33" i="34"/>
  <c r="U47" i="34"/>
  <c r="P41" i="34"/>
  <c r="T42" i="34"/>
  <c r="T9" i="34"/>
  <c r="P20" i="34"/>
  <c r="R50" i="34"/>
  <c r="S7" i="34"/>
  <c r="T31" i="34"/>
  <c r="O50" i="34"/>
  <c r="T21" i="34"/>
  <c r="P9" i="34"/>
  <c r="Q7" i="34"/>
  <c r="T25" i="34"/>
  <c r="P40" i="34"/>
  <c r="S12" i="34"/>
  <c r="Q35" i="34"/>
  <c r="S29" i="34"/>
  <c r="S18" i="34"/>
  <c r="R21" i="34"/>
  <c r="U20" i="34"/>
  <c r="Q10" i="34"/>
  <c r="S5" i="34"/>
  <c r="Q36" i="34"/>
  <c r="S48" i="34"/>
  <c r="T4" i="34"/>
  <c r="Q9" i="34"/>
  <c r="T36" i="34"/>
  <c r="U43" i="34"/>
  <c r="S44" i="34"/>
  <c r="T16" i="34"/>
  <c r="S9" i="34"/>
  <c r="O35" i="34"/>
  <c r="O27" i="34"/>
  <c r="Q23" i="34"/>
  <c r="U50" i="34"/>
  <c r="O24" i="34"/>
  <c r="O2" i="34"/>
  <c r="O6" i="34"/>
  <c r="O43" i="34"/>
  <c r="Q17" i="34"/>
  <c r="S6" i="34"/>
  <c r="S43" i="34"/>
  <c r="Q25" i="34"/>
  <c r="R27" i="34"/>
  <c r="O29" i="34"/>
  <c r="U39" i="34"/>
  <c r="R44" i="34"/>
  <c r="Q46" i="34"/>
  <c r="T50" i="34"/>
  <c r="R12" i="34"/>
  <c r="P24" i="34"/>
  <c r="Q14" i="34"/>
  <c r="R40" i="34"/>
  <c r="Q33" i="34"/>
  <c r="T22" i="34"/>
  <c r="O12" i="34"/>
  <c r="R11" i="34"/>
  <c r="O5" i="34"/>
  <c r="O39" i="34"/>
  <c r="S45" i="34"/>
  <c r="P12" i="34"/>
  <c r="S2" i="34"/>
  <c r="O34" i="34"/>
  <c r="S10" i="34"/>
  <c r="R19" i="34"/>
  <c r="Q11" i="34"/>
  <c r="R37" i="34"/>
  <c r="R29" i="34"/>
  <c r="P10" i="34"/>
  <c r="T27" i="34"/>
  <c r="U34" i="34"/>
  <c r="Q26" i="34"/>
  <c r="O47" i="34"/>
  <c r="U16" i="34"/>
  <c r="O4" i="34"/>
  <c r="O8" i="34"/>
  <c r="Q31" i="34"/>
  <c r="Q39" i="34"/>
  <c r="S42" i="34"/>
  <c r="U28" i="34"/>
  <c r="O17" i="34"/>
  <c r="P43" i="34"/>
  <c r="O40" i="34"/>
  <c r="Q37" i="34"/>
  <c r="S32" i="34"/>
  <c r="O11" i="34"/>
  <c r="Q6" i="34"/>
  <c r="O9" i="34"/>
  <c r="O37" i="34"/>
  <c r="T20" i="34"/>
  <c r="O15" i="34"/>
  <c r="P19" i="34"/>
  <c r="P2" i="34"/>
  <c r="U15" i="34"/>
  <c r="O25" i="34"/>
  <c r="U30" i="34"/>
  <c r="T6" i="34"/>
  <c r="U40" i="34"/>
  <c r="P11" i="34"/>
  <c r="O32" i="34"/>
  <c r="R34" i="34"/>
  <c r="U5" i="34"/>
  <c r="Q3" i="34"/>
  <c r="AC53" i="34" s="1"/>
  <c r="P13" i="34"/>
  <c r="U8" i="34"/>
  <c r="S20" i="34"/>
  <c r="O30" i="34"/>
  <c r="Q38" i="34"/>
  <c r="R26" i="34"/>
  <c r="S21" i="34"/>
  <c r="T32" i="34"/>
  <c r="R25" i="34"/>
  <c r="T44" i="34"/>
  <c r="T49" i="34"/>
  <c r="P48" i="34"/>
  <c r="R17" i="34"/>
  <c r="T43" i="34"/>
  <c r="T33" i="34"/>
  <c r="S15" i="34"/>
  <c r="S46" i="34"/>
  <c r="T11" i="34"/>
  <c r="O31" i="34"/>
  <c r="S26" i="34"/>
  <c r="R15" i="34"/>
  <c r="S47" i="34"/>
  <c r="R2" i="34"/>
  <c r="P30" i="34"/>
  <c r="P8" i="34"/>
  <c r="R28" i="34"/>
  <c r="O3" i="34"/>
  <c r="AA53" i="34" s="1"/>
  <c r="U9" i="34"/>
  <c r="R18" i="34"/>
  <c r="S40" i="34"/>
  <c r="Q8" i="34"/>
  <c r="O49" i="34"/>
  <c r="Q48" i="34"/>
  <c r="R39" i="34"/>
  <c r="S25" i="34"/>
  <c r="T8" i="34"/>
  <c r="R41" i="34"/>
  <c r="Q20" i="34"/>
  <c r="T10" i="34"/>
  <c r="S8" i="34"/>
  <c r="R23" i="34"/>
  <c r="Q47" i="34"/>
  <c r="R20" i="34"/>
  <c r="R8" i="34"/>
  <c r="Q22" i="34"/>
  <c r="P15" i="34"/>
  <c r="X54" i="34"/>
  <c r="U11" i="34"/>
  <c r="O48" i="34"/>
  <c r="U21" i="34"/>
  <c r="T14" i="34"/>
  <c r="W44" i="34"/>
  <c r="AG52" i="34"/>
  <c r="AB55" i="34"/>
  <c r="R24" i="34"/>
  <c r="Q21" i="34"/>
  <c r="T2" i="34"/>
  <c r="U33" i="34"/>
  <c r="W24" i="34"/>
  <c r="P47" i="34"/>
  <c r="R36" i="34"/>
  <c r="U51" i="34"/>
  <c r="W36" i="34"/>
  <c r="W22" i="34"/>
  <c r="BA49" i="34"/>
  <c r="AY28" i="34"/>
  <c r="BC35" i="34"/>
  <c r="AZ9" i="34"/>
  <c r="AZ31" i="34"/>
  <c r="BA44" i="34"/>
  <c r="AZ4" i="34"/>
  <c r="AY25" i="34"/>
  <c r="BE44" i="34"/>
  <c r="BG44" i="34" s="1"/>
  <c r="D71" i="37" s="1"/>
  <c r="AY45" i="34"/>
  <c r="AW25" i="34"/>
  <c r="BC5" i="34"/>
  <c r="BC36" i="34"/>
  <c r="BC10" i="34"/>
  <c r="AZ18" i="34"/>
  <c r="AY48" i="34"/>
  <c r="BA9" i="34"/>
  <c r="BE52" i="34"/>
  <c r="BG52" i="34" s="1"/>
  <c r="AY13" i="34"/>
  <c r="AZ39" i="34"/>
  <c r="BB45" i="34"/>
  <c r="BC29" i="34"/>
  <c r="AW29" i="34"/>
  <c r="AZ36" i="34"/>
  <c r="BC44" i="34"/>
  <c r="BC6" i="34"/>
  <c r="AZ27" i="34"/>
  <c r="BB32" i="34"/>
  <c r="AY36" i="34"/>
  <c r="AY27" i="34"/>
  <c r="BB23" i="34"/>
  <c r="AX44" i="34"/>
  <c r="AW18" i="34"/>
  <c r="AW33" i="34"/>
  <c r="BC40" i="34"/>
  <c r="AX31" i="34"/>
  <c r="BC4" i="34"/>
  <c r="BC51" i="34"/>
  <c r="BC23" i="34"/>
  <c r="AW42" i="34"/>
  <c r="BE35" i="34"/>
  <c r="BH35" i="34" s="1"/>
  <c r="E62" i="37" s="1"/>
  <c r="BC22" i="34"/>
  <c r="AY3" i="34"/>
  <c r="BA33" i="34"/>
  <c r="BB33" i="34"/>
  <c r="AZ6" i="34"/>
  <c r="BC34" i="34"/>
  <c r="BC3" i="34"/>
  <c r="AZ51" i="34"/>
  <c r="BE38" i="34"/>
  <c r="AX8" i="34"/>
  <c r="BA48" i="34"/>
  <c r="BB39" i="34"/>
  <c r="BB49" i="34"/>
  <c r="BC17" i="34"/>
  <c r="AZ48" i="34"/>
  <c r="BC12" i="34"/>
  <c r="AZ29" i="34"/>
  <c r="AY46" i="34"/>
  <c r="AX6" i="34"/>
  <c r="AZ14" i="34"/>
  <c r="BB50" i="34"/>
  <c r="BB5" i="34"/>
  <c r="AY4" i="34"/>
  <c r="BE45" i="34"/>
  <c r="AX9" i="34"/>
  <c r="BB40" i="34"/>
  <c r="BA5" i="34"/>
  <c r="BA42" i="34"/>
  <c r="AX48" i="34"/>
  <c r="AZ8" i="34"/>
  <c r="BE20" i="34"/>
  <c r="BC24" i="34"/>
  <c r="BA15" i="34"/>
  <c r="BB28" i="34"/>
  <c r="AW9" i="34"/>
  <c r="BB24" i="34"/>
  <c r="BB2" i="34"/>
  <c r="AY32" i="34"/>
  <c r="AY39" i="34"/>
  <c r="BE55" i="34"/>
  <c r="AY21" i="34"/>
  <c r="AZ11" i="34"/>
  <c r="BA21" i="34"/>
  <c r="AY8" i="34"/>
  <c r="AY9" i="34"/>
  <c r="AW37" i="34"/>
  <c r="AZ22" i="34"/>
  <c r="BC30" i="34"/>
  <c r="BE17" i="34"/>
  <c r="AW17" i="34"/>
  <c r="AW23" i="34"/>
  <c r="AZ2" i="34"/>
  <c r="BA43" i="34"/>
  <c r="AY2" i="34"/>
  <c r="BE12" i="34"/>
  <c r="AY15" i="34"/>
  <c r="BC32" i="34"/>
  <c r="BE24" i="34"/>
  <c r="BE13" i="34"/>
  <c r="BE49" i="34"/>
  <c r="AW34" i="34"/>
  <c r="BA19" i="34"/>
  <c r="BE57" i="34"/>
  <c r="AW31" i="34"/>
  <c r="AX34" i="34"/>
  <c r="AX28" i="34"/>
  <c r="AX46" i="34"/>
  <c r="AZ33" i="34"/>
  <c r="AY49" i="34"/>
  <c r="AW43" i="34"/>
  <c r="AX11" i="34"/>
  <c r="BE19" i="34"/>
  <c r="AZ17" i="34"/>
  <c r="BA29" i="34"/>
  <c r="BB36" i="34"/>
  <c r="AZ12" i="34"/>
  <c r="BB42" i="34"/>
  <c r="BB12" i="34"/>
  <c r="BB43" i="34"/>
  <c r="BA30" i="34"/>
  <c r="BE30" i="34"/>
  <c r="BA24" i="34"/>
  <c r="AZ28" i="34"/>
  <c r="BA14" i="34"/>
  <c r="AW35" i="34"/>
  <c r="AZ10" i="34"/>
  <c r="BA50" i="34"/>
  <c r="BB16" i="34"/>
  <c r="BC20" i="34"/>
  <c r="AZ47" i="34"/>
  <c r="AZ26" i="34"/>
  <c r="BB6" i="34"/>
  <c r="AY23" i="34"/>
  <c r="AX24" i="34"/>
  <c r="BE23" i="34"/>
  <c r="AZ49" i="34"/>
  <c r="AW46" i="34"/>
  <c r="AZ19" i="34"/>
  <c r="AY17" i="34"/>
  <c r="BB11" i="34"/>
  <c r="BE6" i="34"/>
  <c r="BC13" i="34"/>
  <c r="AY12" i="34"/>
  <c r="BB3" i="34"/>
  <c r="AY34" i="34"/>
  <c r="AY22" i="34"/>
  <c r="BB25" i="34"/>
  <c r="BB46" i="34"/>
  <c r="AX39" i="34"/>
  <c r="BE56" i="34"/>
  <c r="BC11" i="34"/>
  <c r="AY40" i="34"/>
  <c r="AX35" i="34"/>
  <c r="BB4" i="34"/>
  <c r="AY29" i="34"/>
  <c r="BE42" i="34"/>
  <c r="AX7" i="34"/>
  <c r="BC25" i="34"/>
  <c r="AZ50" i="34"/>
  <c r="AW15" i="34"/>
  <c r="BA27" i="34"/>
  <c r="AX15" i="34"/>
  <c r="AW47" i="34"/>
  <c r="BC8" i="34"/>
  <c r="BE46" i="34"/>
  <c r="AZ41" i="34"/>
  <c r="AZ3" i="34"/>
  <c r="AZ35" i="34"/>
  <c r="AX47" i="34"/>
  <c r="BE26" i="34"/>
  <c r="AX37" i="34"/>
  <c r="AW13" i="34"/>
  <c r="BB18" i="34"/>
  <c r="BB21" i="34"/>
  <c r="AW50" i="34"/>
  <c r="AW7" i="34"/>
  <c r="AW27" i="34"/>
  <c r="BB47" i="34"/>
  <c r="BE21" i="34"/>
  <c r="BA2" i="34"/>
  <c r="BA22" i="34"/>
  <c r="BA45" i="34"/>
  <c r="BA17" i="34"/>
  <c r="AX2" i="34"/>
  <c r="BE40" i="34"/>
  <c r="AZ34" i="34"/>
  <c r="BC2" i="34"/>
  <c r="BE25" i="34"/>
  <c r="AW51" i="34"/>
  <c r="BA46" i="34"/>
  <c r="BC49" i="34"/>
  <c r="AX27" i="34"/>
  <c r="AZ30" i="34"/>
  <c r="AW24" i="34"/>
  <c r="BE9" i="34"/>
  <c r="AX43" i="34"/>
  <c r="AW30" i="34"/>
  <c r="BE10" i="34"/>
  <c r="BC16" i="34"/>
  <c r="AX17" i="34"/>
  <c r="AX3" i="34"/>
  <c r="BE50" i="34"/>
  <c r="BB38" i="34"/>
  <c r="AX40" i="34"/>
  <c r="BA32" i="34"/>
  <c r="BA38" i="34"/>
  <c r="AY10" i="34"/>
  <c r="BB17" i="34"/>
  <c r="BC45" i="34"/>
  <c r="BE34" i="34"/>
  <c r="BB35" i="34"/>
  <c r="BA36" i="34"/>
  <c r="AW6" i="34"/>
  <c r="AZ13" i="34"/>
  <c r="BB44" i="34"/>
  <c r="AY14" i="34"/>
  <c r="AW49" i="34"/>
  <c r="BE51" i="34"/>
  <c r="BB26" i="34"/>
  <c r="BA6" i="34"/>
  <c r="BC38" i="34"/>
  <c r="AW5" i="34"/>
  <c r="BB19" i="34"/>
  <c r="BE2" i="34"/>
  <c r="BB14" i="34"/>
  <c r="AY50" i="34"/>
  <c r="AX18" i="34"/>
  <c r="BC43" i="34"/>
  <c r="AX12" i="34"/>
  <c r="AW2" i="34"/>
  <c r="AY20" i="34"/>
  <c r="BC26" i="34"/>
  <c r="BE36" i="34"/>
  <c r="BC48" i="34"/>
  <c r="AY37" i="34"/>
  <c r="BC50" i="34"/>
  <c r="AW36" i="34"/>
  <c r="AY42" i="34"/>
  <c r="BE22" i="34"/>
  <c r="AY44" i="34"/>
  <c r="AX16" i="34"/>
  <c r="BE47" i="34"/>
  <c r="AW48" i="34"/>
  <c r="AY7" i="34"/>
  <c r="BC7" i="34"/>
  <c r="BC19" i="34"/>
  <c r="BA47" i="34"/>
  <c r="BA8" i="34"/>
  <c r="BE7" i="34"/>
  <c r="BC42" i="34"/>
  <c r="AW44" i="34"/>
  <c r="BC18" i="34"/>
  <c r="AW38" i="34"/>
  <c r="BC39" i="34"/>
  <c r="AW11" i="34"/>
  <c r="AZ38" i="34"/>
  <c r="BC27" i="34"/>
  <c r="BC47" i="34"/>
  <c r="BB13" i="34"/>
  <c r="AX13" i="34"/>
  <c r="BE31" i="34"/>
  <c r="AX33" i="34"/>
  <c r="AY30" i="34"/>
  <c r="AX51" i="34"/>
  <c r="AY11" i="34"/>
  <c r="AY43" i="34"/>
  <c r="AY5" i="34"/>
  <c r="AZ20" i="34"/>
  <c r="BE53" i="34"/>
  <c r="BB41" i="34"/>
  <c r="BB34" i="34"/>
  <c r="BC9" i="34"/>
  <c r="BA28" i="34"/>
  <c r="BB8" i="34"/>
  <c r="BE14" i="34"/>
  <c r="BA18" i="34"/>
  <c r="BB48" i="34"/>
  <c r="AZ23" i="34"/>
  <c r="BC21" i="34"/>
  <c r="AX49" i="34"/>
  <c r="AX38" i="34"/>
  <c r="BB29" i="34"/>
  <c r="AY35" i="34"/>
  <c r="BE16" i="34"/>
  <c r="AX30" i="34"/>
  <c r="BB27" i="34"/>
  <c r="AZ32" i="34"/>
  <c r="AX42" i="34"/>
  <c r="AY16" i="34"/>
  <c r="BE27" i="34"/>
  <c r="AW28" i="34"/>
  <c r="BB31" i="34"/>
  <c r="BE32" i="34"/>
  <c r="AX50" i="34"/>
  <c r="BB10" i="34"/>
  <c r="BA25" i="34"/>
  <c r="AX22" i="34"/>
  <c r="AW12" i="34"/>
  <c r="AY26" i="34"/>
  <c r="BC15" i="34"/>
  <c r="AY33" i="34"/>
  <c r="BA16" i="34"/>
  <c r="BA13" i="34"/>
  <c r="AW4" i="34"/>
  <c r="AX41" i="34"/>
  <c r="AZ24" i="34"/>
  <c r="AZ5" i="34"/>
  <c r="BB15" i="34"/>
  <c r="BE3" i="34"/>
  <c r="BC46" i="34"/>
  <c r="AZ43" i="34"/>
  <c r="AW41" i="34"/>
  <c r="BB9" i="34"/>
  <c r="BC31" i="34"/>
  <c r="BE28" i="34"/>
  <c r="AX23" i="34"/>
  <c r="BC14" i="34"/>
  <c r="BC28" i="34"/>
  <c r="AX25" i="34"/>
  <c r="AZ44" i="34"/>
  <c r="BE11" i="34"/>
  <c r="AW22" i="34"/>
  <c r="BA51" i="34"/>
  <c r="AW3" i="34"/>
  <c r="BA7" i="34"/>
  <c r="AW40" i="34"/>
  <c r="AZ37" i="34"/>
  <c r="BA41" i="34"/>
  <c r="BA34" i="34"/>
  <c r="BE54" i="34"/>
  <c r="BA20" i="34"/>
  <c r="AX5" i="34"/>
  <c r="BE4" i="34"/>
  <c r="AY18" i="34"/>
  <c r="AX4" i="34"/>
  <c r="BA39" i="34"/>
  <c r="AZ40" i="34"/>
  <c r="AY51" i="34"/>
  <c r="BE48" i="34"/>
  <c r="AW8" i="34"/>
  <c r="AY24" i="34"/>
  <c r="BE37" i="34"/>
  <c r="AW14" i="34"/>
  <c r="BB22" i="34"/>
  <c r="AX10" i="34"/>
  <c r="BE15" i="34"/>
  <c r="BE43" i="34"/>
  <c r="BB30" i="34"/>
  <c r="BA35" i="34"/>
  <c r="AY19" i="34"/>
  <c r="AX32" i="34"/>
  <c r="BA23" i="34"/>
  <c r="BA26" i="34"/>
  <c r="AX14" i="34"/>
  <c r="BC41" i="34"/>
  <c r="BE5" i="34"/>
  <c r="AW16" i="34"/>
  <c r="BB7" i="34"/>
  <c r="AX19" i="34"/>
  <c r="BA10" i="34"/>
  <c r="AX26" i="34"/>
  <c r="AY6" i="34"/>
  <c r="AW26" i="34"/>
  <c r="AX36" i="34"/>
  <c r="BA11" i="34"/>
  <c r="AZ16" i="34"/>
  <c r="AZ45" i="34"/>
  <c r="BA31" i="34"/>
  <c r="BE18" i="34"/>
  <c r="AZ25" i="34"/>
  <c r="AZ42" i="34"/>
  <c r="BB37" i="34"/>
  <c r="AY41" i="34"/>
  <c r="AZ15" i="34"/>
  <c r="AY47" i="34"/>
  <c r="AW21" i="34"/>
  <c r="AX20" i="34"/>
  <c r="BE39" i="34"/>
  <c r="BC37" i="34"/>
  <c r="BA4" i="34"/>
  <c r="AW10" i="34"/>
  <c r="AZ7" i="34"/>
  <c r="BC33" i="34"/>
  <c r="AW20" i="34"/>
  <c r="AX45" i="34"/>
  <c r="AY31" i="34"/>
  <c r="AX29" i="34"/>
  <c r="BE33" i="34"/>
  <c r="BB51" i="34"/>
  <c r="BA37" i="34"/>
  <c r="BA12" i="34"/>
  <c r="AX21" i="34"/>
  <c r="AW45" i="34"/>
  <c r="BE29" i="34"/>
  <c r="AW32" i="34"/>
  <c r="AG57" i="34" l="1"/>
  <c r="AG53" i="34"/>
  <c r="AG54" i="34"/>
  <c r="AA8" i="34"/>
  <c r="F11" i="35" s="1"/>
  <c r="BH41" i="34"/>
  <c r="E68" i="37" s="1"/>
  <c r="AA54" i="34"/>
  <c r="AG56" i="34"/>
  <c r="AC55" i="34"/>
  <c r="AA57" i="34"/>
  <c r="AC52" i="34"/>
  <c r="B71" i="37"/>
  <c r="AF8" i="34"/>
  <c r="K11" i="35" s="1"/>
  <c r="AC5" i="34"/>
  <c r="H8" i="35" s="1"/>
  <c r="B68" i="37"/>
  <c r="BG41" i="34"/>
  <c r="D68" i="37" s="1"/>
  <c r="AB8" i="34"/>
  <c r="G11" i="35" s="1"/>
  <c r="AE8" i="34"/>
  <c r="J11" i="35" s="1"/>
  <c r="BL8" i="34"/>
  <c r="I11" i="37" s="1"/>
  <c r="BH8" i="34"/>
  <c r="E11" i="37" s="1"/>
  <c r="BM8" i="34"/>
  <c r="J11" i="37" s="1"/>
  <c r="BF8" i="34"/>
  <c r="C11" i="37" s="1"/>
  <c r="BO8" i="34"/>
  <c r="L11" i="37" s="1"/>
  <c r="B11" i="37"/>
  <c r="BG8" i="34"/>
  <c r="D11" i="37" s="1"/>
  <c r="BJ35" i="34"/>
  <c r="G62" i="37" s="1"/>
  <c r="BO35" i="34"/>
  <c r="L62" i="37" s="1"/>
  <c r="AE5" i="34"/>
  <c r="J8" i="35" s="1"/>
  <c r="BJ8" i="34"/>
  <c r="G11" i="37" s="1"/>
  <c r="AB56" i="34"/>
  <c r="AF52" i="34"/>
  <c r="AB53" i="34"/>
  <c r="AA52" i="34"/>
  <c r="AF55" i="34"/>
  <c r="AF53" i="34"/>
  <c r="AB52" i="34"/>
  <c r="AC54" i="34"/>
  <c r="AA56" i="34"/>
  <c r="AF54" i="34"/>
  <c r="AA55" i="34"/>
  <c r="AC57" i="34"/>
  <c r="AF56" i="34"/>
  <c r="AB54" i="34"/>
  <c r="AG5" i="34"/>
  <c r="L8" i="35" s="1"/>
  <c r="AC56" i="34"/>
  <c r="Z8" i="34"/>
  <c r="E11" i="35" s="1"/>
  <c r="BM44" i="34"/>
  <c r="J71" i="37" s="1"/>
  <c r="BN35" i="34"/>
  <c r="K62" i="37" s="1"/>
  <c r="AC8" i="34"/>
  <c r="H11" i="35" s="1"/>
  <c r="B8" i="35"/>
  <c r="BN52" i="34"/>
  <c r="Y5" i="34"/>
  <c r="D8" i="35" s="1"/>
  <c r="BI8" i="34"/>
  <c r="F11" i="37" s="1"/>
  <c r="BK41" i="34"/>
  <c r="H68" i="37" s="1"/>
  <c r="BF52" i="34"/>
  <c r="X8" i="34"/>
  <c r="C11" i="35" s="1"/>
  <c r="X5" i="34"/>
  <c r="C8" i="35" s="1"/>
  <c r="BH52" i="34"/>
  <c r="Y8" i="34"/>
  <c r="D11" i="35" s="1"/>
  <c r="AG8" i="34"/>
  <c r="L11" i="35" s="1"/>
  <c r="BF44" i="34"/>
  <c r="C71" i="37" s="1"/>
  <c r="BH44" i="34"/>
  <c r="E71" i="37" s="1"/>
  <c r="B62" i="37"/>
  <c r="AD8" i="34"/>
  <c r="I11" i="35" s="1"/>
  <c r="BL35" i="34"/>
  <c r="I62" i="37" s="1"/>
  <c r="AF5" i="34"/>
  <c r="K8" i="35" s="1"/>
  <c r="AB5" i="34"/>
  <c r="G8" i="35" s="1"/>
  <c r="AD5" i="34"/>
  <c r="I8" i="35" s="1"/>
  <c r="AA5" i="34"/>
  <c r="F8" i="35" s="1"/>
  <c r="Z10" i="34"/>
  <c r="E13" i="35" s="1"/>
  <c r="AC10" i="34"/>
  <c r="H13" i="35" s="1"/>
  <c r="AA10" i="34"/>
  <c r="F13" i="35" s="1"/>
  <c r="AF10" i="34"/>
  <c r="K13" i="35" s="1"/>
  <c r="AE10" i="34"/>
  <c r="J13" i="35" s="1"/>
  <c r="B13" i="35"/>
  <c r="AG10" i="34"/>
  <c r="L13" i="35" s="1"/>
  <c r="X10" i="34"/>
  <c r="C13" i="35" s="1"/>
  <c r="AD10" i="34"/>
  <c r="I13" i="35" s="1"/>
  <c r="AB10" i="34"/>
  <c r="G13" i="35" s="1"/>
  <c r="Y10" i="34"/>
  <c r="D13" i="35" s="1"/>
  <c r="X39" i="34"/>
  <c r="C66" i="35" s="1"/>
  <c r="Y39" i="34"/>
  <c r="D66" i="35" s="1"/>
  <c r="Z39" i="34"/>
  <c r="E66" i="35" s="1"/>
  <c r="B66" i="35"/>
  <c r="AB39" i="34"/>
  <c r="G66" i="35" s="1"/>
  <c r="AC39" i="34"/>
  <c r="H66" i="35" s="1"/>
  <c r="AF39" i="34"/>
  <c r="K66" i="35" s="1"/>
  <c r="AA39" i="34"/>
  <c r="F66" i="35" s="1"/>
  <c r="AD39" i="34"/>
  <c r="I66" i="35" s="1"/>
  <c r="AG39" i="34"/>
  <c r="L66" i="35" s="1"/>
  <c r="AE39" i="34"/>
  <c r="J66" i="35" s="1"/>
  <c r="B65" i="35"/>
  <c r="AC38" i="34"/>
  <c r="H65" i="35" s="1"/>
  <c r="Y38" i="34"/>
  <c r="D65" i="35" s="1"/>
  <c r="Z38" i="34"/>
  <c r="E65" i="35" s="1"/>
  <c r="AD38" i="34"/>
  <c r="I65" i="35" s="1"/>
  <c r="AF38" i="34"/>
  <c r="K65" i="35" s="1"/>
  <c r="AE38" i="34"/>
  <c r="J65" i="35" s="1"/>
  <c r="AB38" i="34"/>
  <c r="G65" i="35" s="1"/>
  <c r="AG38" i="34"/>
  <c r="L65" i="35" s="1"/>
  <c r="X38" i="34"/>
  <c r="C65" i="35" s="1"/>
  <c r="AA38" i="34"/>
  <c r="F65" i="35" s="1"/>
  <c r="X36" i="34"/>
  <c r="C63" i="35" s="1"/>
  <c r="AA36" i="34"/>
  <c r="F63" i="35" s="1"/>
  <c r="AG36" i="34"/>
  <c r="L63" i="35" s="1"/>
  <c r="Y36" i="34"/>
  <c r="D63" i="35" s="1"/>
  <c r="AB36" i="34"/>
  <c r="G63" i="35" s="1"/>
  <c r="AD36" i="34"/>
  <c r="I63" i="35" s="1"/>
  <c r="AE36" i="34"/>
  <c r="J63" i="35" s="1"/>
  <c r="B63" i="35"/>
  <c r="Z36" i="34"/>
  <c r="E63" i="35" s="1"/>
  <c r="AC36" i="34"/>
  <c r="H63" i="35" s="1"/>
  <c r="AF36" i="34"/>
  <c r="K63" i="35" s="1"/>
  <c r="AA51" i="34"/>
  <c r="AC51" i="34"/>
  <c r="AE51" i="34"/>
  <c r="AB51" i="34"/>
  <c r="Y51" i="34"/>
  <c r="AF51" i="34"/>
  <c r="Z51" i="34"/>
  <c r="AG51" i="34"/>
  <c r="AD51" i="34"/>
  <c r="X51" i="34"/>
  <c r="AC27" i="34"/>
  <c r="H42" i="35" s="1"/>
  <c r="AB27" i="34"/>
  <c r="G42" i="35" s="1"/>
  <c r="AA27" i="34"/>
  <c r="F42" i="35" s="1"/>
  <c r="Z27" i="34"/>
  <c r="E42" i="35" s="1"/>
  <c r="AG27" i="34"/>
  <c r="L42" i="35" s="1"/>
  <c r="AE27" i="34"/>
  <c r="J42" i="35" s="1"/>
  <c r="Y27" i="34"/>
  <c r="D42" i="35" s="1"/>
  <c r="X27" i="34"/>
  <c r="C42" i="35" s="1"/>
  <c r="AF27" i="34"/>
  <c r="K42" i="35" s="1"/>
  <c r="B42" i="35"/>
  <c r="AD27" i="34"/>
  <c r="I42" i="35" s="1"/>
  <c r="Z16" i="34"/>
  <c r="E19" i="35" s="1"/>
  <c r="Y16" i="34"/>
  <c r="D19" i="35" s="1"/>
  <c r="AC16" i="34"/>
  <c r="H19" i="35" s="1"/>
  <c r="X16" i="34"/>
  <c r="C19" i="35" s="1"/>
  <c r="AF16" i="34"/>
  <c r="K19" i="35" s="1"/>
  <c r="B19" i="35"/>
  <c r="AA16" i="34"/>
  <c r="F19" i="35" s="1"/>
  <c r="AG16" i="34"/>
  <c r="L19" i="35" s="1"/>
  <c r="AB16" i="34"/>
  <c r="G19" i="35" s="1"/>
  <c r="AE16" i="34"/>
  <c r="J19" i="35" s="1"/>
  <c r="AD16" i="34"/>
  <c r="I19" i="35" s="1"/>
  <c r="Z2" i="34"/>
  <c r="E5" i="35" s="1"/>
  <c r="Y2" i="34"/>
  <c r="D5" i="35" s="1"/>
  <c r="AD2" i="34"/>
  <c r="I5" i="35" s="1"/>
  <c r="AA2" i="34"/>
  <c r="F5" i="35" s="1"/>
  <c r="B5" i="35"/>
  <c r="AE2" i="34"/>
  <c r="J5" i="35" s="1"/>
  <c r="AG2" i="34"/>
  <c r="L5" i="35" s="1"/>
  <c r="AF2" i="34"/>
  <c r="K5" i="35" s="1"/>
  <c r="X2" i="34"/>
  <c r="C5" i="35" s="1"/>
  <c r="AB2" i="34"/>
  <c r="G5" i="35" s="1"/>
  <c r="AC2" i="34"/>
  <c r="H5" i="35" s="1"/>
  <c r="X25" i="34"/>
  <c r="C40" i="35" s="1"/>
  <c r="AB25" i="34"/>
  <c r="G40" i="35" s="1"/>
  <c r="AF25" i="34"/>
  <c r="K40" i="35" s="1"/>
  <c r="B40" i="35"/>
  <c r="Y25" i="34"/>
  <c r="D40" i="35" s="1"/>
  <c r="AC25" i="34"/>
  <c r="H40" i="35" s="1"/>
  <c r="AD25" i="34"/>
  <c r="I40" i="35" s="1"/>
  <c r="AG25" i="34"/>
  <c r="L40" i="35" s="1"/>
  <c r="AE25" i="34"/>
  <c r="J40" i="35" s="1"/>
  <c r="Z25" i="34"/>
  <c r="E40" i="35" s="1"/>
  <c r="AA25" i="34"/>
  <c r="F40" i="35" s="1"/>
  <c r="X50" i="34"/>
  <c r="AB50" i="34"/>
  <c r="Z50" i="34"/>
  <c r="AC50" i="34"/>
  <c r="AE50" i="34"/>
  <c r="AF50" i="34"/>
  <c r="AA50" i="34"/>
  <c r="AG50" i="34"/>
  <c r="Y50" i="34"/>
  <c r="AD50" i="34"/>
  <c r="B68" i="35"/>
  <c r="AD41" i="34"/>
  <c r="I68" i="35" s="1"/>
  <c r="Y41" i="34"/>
  <c r="D68" i="35" s="1"/>
  <c r="AA41" i="34"/>
  <c r="F68" i="35" s="1"/>
  <c r="AB41" i="34"/>
  <c r="G68" i="35" s="1"/>
  <c r="X41" i="34"/>
  <c r="C68" i="35" s="1"/>
  <c r="AG41" i="34"/>
  <c r="L68" i="35" s="1"/>
  <c r="AE41" i="34"/>
  <c r="J68" i="35" s="1"/>
  <c r="AC41" i="34"/>
  <c r="H68" i="35" s="1"/>
  <c r="AF41" i="34"/>
  <c r="K68" i="35" s="1"/>
  <c r="Z41" i="34"/>
  <c r="E68" i="35" s="1"/>
  <c r="B33" i="35"/>
  <c r="AF18" i="34"/>
  <c r="K33" i="35" s="1"/>
  <c r="X18" i="34"/>
  <c r="C33" i="35" s="1"/>
  <c r="AD18" i="34"/>
  <c r="I33" i="35" s="1"/>
  <c r="AB18" i="34"/>
  <c r="G33" i="35" s="1"/>
  <c r="AE18" i="34"/>
  <c r="J33" i="35" s="1"/>
  <c r="AG18" i="34"/>
  <c r="L33" i="35" s="1"/>
  <c r="AC18" i="34"/>
  <c r="H33" i="35" s="1"/>
  <c r="Y18" i="34"/>
  <c r="D33" i="35" s="1"/>
  <c r="AA18" i="34"/>
  <c r="F33" i="35" s="1"/>
  <c r="Z18" i="34"/>
  <c r="E33" i="35" s="1"/>
  <c r="AG30" i="34"/>
  <c r="L45" i="35" s="1"/>
  <c r="Z30" i="34"/>
  <c r="E45" i="35" s="1"/>
  <c r="B45" i="35"/>
  <c r="AD30" i="34"/>
  <c r="I45" i="35" s="1"/>
  <c r="AA30" i="34"/>
  <c r="F45" i="35" s="1"/>
  <c r="AB30" i="34"/>
  <c r="G45" i="35" s="1"/>
  <c r="X30" i="34"/>
  <c r="C45" i="35" s="1"/>
  <c r="AF30" i="34"/>
  <c r="K45" i="35" s="1"/>
  <c r="Y30" i="34"/>
  <c r="D45" i="35" s="1"/>
  <c r="AE30" i="34"/>
  <c r="J45" i="35" s="1"/>
  <c r="AC30" i="34"/>
  <c r="H45" i="35" s="1"/>
  <c r="AC29" i="34"/>
  <c r="H44" i="35" s="1"/>
  <c r="AG29" i="34"/>
  <c r="L44" i="35" s="1"/>
  <c r="B44" i="35"/>
  <c r="X29" i="34"/>
  <c r="C44" i="35" s="1"/>
  <c r="Y29" i="34"/>
  <c r="D44" i="35" s="1"/>
  <c r="Z29" i="34"/>
  <c r="E44" i="35" s="1"/>
  <c r="AB29" i="34"/>
  <c r="G44" i="35" s="1"/>
  <c r="AF29" i="34"/>
  <c r="K44" i="35" s="1"/>
  <c r="AD29" i="34"/>
  <c r="I44" i="35" s="1"/>
  <c r="AA29" i="34"/>
  <c r="F44" i="35" s="1"/>
  <c r="AE29" i="34"/>
  <c r="J44" i="35" s="1"/>
  <c r="Y46" i="34"/>
  <c r="D73" i="35" s="1"/>
  <c r="AE46" i="34"/>
  <c r="J73" i="35" s="1"/>
  <c r="AC46" i="34"/>
  <c r="H73" i="35" s="1"/>
  <c r="AF46" i="34"/>
  <c r="K73" i="35" s="1"/>
  <c r="AD46" i="34"/>
  <c r="I73" i="35" s="1"/>
  <c r="AB46" i="34"/>
  <c r="G73" i="35" s="1"/>
  <c r="Z46" i="34"/>
  <c r="E73" i="35" s="1"/>
  <c r="B73" i="35"/>
  <c r="X46" i="34"/>
  <c r="C73" i="35" s="1"/>
  <c r="AA46" i="34"/>
  <c r="F73" i="35" s="1"/>
  <c r="AG46" i="34"/>
  <c r="L73" i="35" s="1"/>
  <c r="AD15" i="34"/>
  <c r="I18" i="35" s="1"/>
  <c r="X15" i="34"/>
  <c r="C18" i="35" s="1"/>
  <c r="AF15" i="34"/>
  <c r="K18" i="35" s="1"/>
  <c r="AG15" i="34"/>
  <c r="L18" i="35" s="1"/>
  <c r="AE15" i="34"/>
  <c r="J18" i="35" s="1"/>
  <c r="AC15" i="34"/>
  <c r="H18" i="35" s="1"/>
  <c r="Z15" i="34"/>
  <c r="E18" i="35" s="1"/>
  <c r="B18" i="35"/>
  <c r="AB15" i="34"/>
  <c r="G18" i="35" s="1"/>
  <c r="Y15" i="34"/>
  <c r="D18" i="35" s="1"/>
  <c r="AA15" i="34"/>
  <c r="F18" i="35" s="1"/>
  <c r="AD22" i="34"/>
  <c r="I37" i="35" s="1"/>
  <c r="AE22" i="34"/>
  <c r="J37" i="35" s="1"/>
  <c r="AC22" i="34"/>
  <c r="H37" i="35" s="1"/>
  <c r="AF22" i="34"/>
  <c r="K37" i="35" s="1"/>
  <c r="Z22" i="34"/>
  <c r="E37" i="35" s="1"/>
  <c r="AG22" i="34"/>
  <c r="L37" i="35" s="1"/>
  <c r="B37" i="35"/>
  <c r="AA22" i="34"/>
  <c r="F37" i="35" s="1"/>
  <c r="Y22" i="34"/>
  <c r="D37" i="35" s="1"/>
  <c r="AB22" i="34"/>
  <c r="G37" i="35" s="1"/>
  <c r="X22" i="34"/>
  <c r="C37" i="35" s="1"/>
  <c r="Z9" i="34"/>
  <c r="E12" i="35" s="1"/>
  <c r="AC9" i="34"/>
  <c r="H12" i="35" s="1"/>
  <c r="AD9" i="34"/>
  <c r="I12" i="35" s="1"/>
  <c r="X9" i="34"/>
  <c r="C12" i="35" s="1"/>
  <c r="B12" i="35"/>
  <c r="AA9" i="34"/>
  <c r="F12" i="35" s="1"/>
  <c r="AG9" i="34"/>
  <c r="L12" i="35" s="1"/>
  <c r="Y9" i="34"/>
  <c r="D12" i="35" s="1"/>
  <c r="AF9" i="34"/>
  <c r="K12" i="35" s="1"/>
  <c r="AE9" i="34"/>
  <c r="J12" i="35" s="1"/>
  <c r="AB9" i="34"/>
  <c r="G12" i="35" s="1"/>
  <c r="AA44" i="34"/>
  <c r="F71" i="35" s="1"/>
  <c r="X44" i="34"/>
  <c r="C71" i="35" s="1"/>
  <c r="AF44" i="34"/>
  <c r="K71" i="35" s="1"/>
  <c r="AG44" i="34"/>
  <c r="L71" i="35" s="1"/>
  <c r="B71" i="35"/>
  <c r="Z44" i="34"/>
  <c r="E71" i="35" s="1"/>
  <c r="Y44" i="34"/>
  <c r="D71" i="35" s="1"/>
  <c r="AB44" i="34"/>
  <c r="G71" i="35" s="1"/>
  <c r="AC44" i="34"/>
  <c r="H71" i="35" s="1"/>
  <c r="AD44" i="34"/>
  <c r="I71" i="35" s="1"/>
  <c r="AE44" i="34"/>
  <c r="J71" i="35" s="1"/>
  <c r="B32" i="35"/>
  <c r="AC17" i="34"/>
  <c r="H32" i="35" s="1"/>
  <c r="Y17" i="34"/>
  <c r="D32" i="35" s="1"/>
  <c r="AA17" i="34"/>
  <c r="F32" i="35" s="1"/>
  <c r="Z17" i="34"/>
  <c r="E32" i="35" s="1"/>
  <c r="AE17" i="34"/>
  <c r="J32" i="35" s="1"/>
  <c r="X17" i="34"/>
  <c r="C32" i="35" s="1"/>
  <c r="AB17" i="34"/>
  <c r="G32" i="35" s="1"/>
  <c r="AG17" i="34"/>
  <c r="L32" i="35" s="1"/>
  <c r="AF17" i="34"/>
  <c r="K32" i="35" s="1"/>
  <c r="AD17" i="34"/>
  <c r="I32" i="35" s="1"/>
  <c r="AE49" i="34"/>
  <c r="AC49" i="34"/>
  <c r="Y49" i="34"/>
  <c r="AF49" i="34"/>
  <c r="Z49" i="34"/>
  <c r="AA49" i="34"/>
  <c r="AG49" i="34"/>
  <c r="AD49" i="34"/>
  <c r="X49" i="34"/>
  <c r="AB49" i="34"/>
  <c r="X7" i="34"/>
  <c r="C10" i="35" s="1"/>
  <c r="AD7" i="34"/>
  <c r="I10" i="35" s="1"/>
  <c r="AE7" i="34"/>
  <c r="J10" i="35" s="1"/>
  <c r="AC7" i="34"/>
  <c r="H10" i="35" s="1"/>
  <c r="B10" i="35"/>
  <c r="AA7" i="34"/>
  <c r="F10" i="35" s="1"/>
  <c r="AB7" i="34"/>
  <c r="G10" i="35" s="1"/>
  <c r="AF7" i="34"/>
  <c r="K10" i="35" s="1"/>
  <c r="AG7" i="34"/>
  <c r="L10" i="35" s="1"/>
  <c r="Z7" i="34"/>
  <c r="E10" i="35" s="1"/>
  <c r="Y7" i="34"/>
  <c r="D10" i="35" s="1"/>
  <c r="Z23" i="34"/>
  <c r="E38" i="35" s="1"/>
  <c r="AG23" i="34"/>
  <c r="L38" i="35" s="1"/>
  <c r="X23" i="34"/>
  <c r="C38" i="35" s="1"/>
  <c r="B38" i="35"/>
  <c r="AF23" i="34"/>
  <c r="K38" i="35" s="1"/>
  <c r="AA23" i="34"/>
  <c r="F38" i="35" s="1"/>
  <c r="AC23" i="34"/>
  <c r="H38" i="35" s="1"/>
  <c r="AB23" i="34"/>
  <c r="G38" i="35" s="1"/>
  <c r="AE23" i="34"/>
  <c r="J38" i="35" s="1"/>
  <c r="AD23" i="34"/>
  <c r="I38" i="35" s="1"/>
  <c r="Y23" i="34"/>
  <c r="D38" i="35" s="1"/>
  <c r="AG6" i="34"/>
  <c r="L9" i="35" s="1"/>
  <c r="X6" i="34"/>
  <c r="C9" i="35" s="1"/>
  <c r="Y6" i="34"/>
  <c r="D9" i="35" s="1"/>
  <c r="AC6" i="34"/>
  <c r="H9" i="35" s="1"/>
  <c r="Z6" i="34"/>
  <c r="E9" i="35" s="1"/>
  <c r="AE6" i="34"/>
  <c r="J9" i="35" s="1"/>
  <c r="AB6" i="34"/>
  <c r="G9" i="35" s="1"/>
  <c r="AA6" i="34"/>
  <c r="F9" i="35" s="1"/>
  <c r="AD6" i="34"/>
  <c r="I9" i="35" s="1"/>
  <c r="AF6" i="34"/>
  <c r="K9" i="35" s="1"/>
  <c r="B9" i="35"/>
  <c r="Y47" i="34"/>
  <c r="X47" i="34"/>
  <c r="AG47" i="34"/>
  <c r="AF47" i="34"/>
  <c r="AC47" i="34"/>
  <c r="AD47" i="34"/>
  <c r="AA47" i="34"/>
  <c r="AB47" i="34"/>
  <c r="AE47" i="34"/>
  <c r="Z47" i="34"/>
  <c r="AG12" i="34"/>
  <c r="L15" i="35" s="1"/>
  <c r="AC12" i="34"/>
  <c r="H15" i="35" s="1"/>
  <c r="Y12" i="34"/>
  <c r="D15" i="35" s="1"/>
  <c r="Z12" i="34"/>
  <c r="E15" i="35" s="1"/>
  <c r="X12" i="34"/>
  <c r="C15" i="35" s="1"/>
  <c r="AD12" i="34"/>
  <c r="I15" i="35" s="1"/>
  <c r="B15" i="35"/>
  <c r="AA12" i="34"/>
  <c r="F15" i="35" s="1"/>
  <c r="AE12" i="34"/>
  <c r="J15" i="35" s="1"/>
  <c r="AF12" i="34"/>
  <c r="K15" i="35" s="1"/>
  <c r="AB12" i="34"/>
  <c r="G15" i="35" s="1"/>
  <c r="Z35" i="34"/>
  <c r="E62" i="35" s="1"/>
  <c r="AB35" i="34"/>
  <c r="G62" i="35" s="1"/>
  <c r="AC35" i="34"/>
  <c r="H62" i="35" s="1"/>
  <c r="AF35" i="34"/>
  <c r="K62" i="35" s="1"/>
  <c r="X35" i="34"/>
  <c r="C62" i="35" s="1"/>
  <c r="B62" i="35"/>
  <c r="AE35" i="34"/>
  <c r="J62" i="35" s="1"/>
  <c r="AA35" i="34"/>
  <c r="F62" i="35" s="1"/>
  <c r="Y35" i="34"/>
  <c r="D62" i="35" s="1"/>
  <c r="AD35" i="34"/>
  <c r="I62" i="35" s="1"/>
  <c r="AG35" i="34"/>
  <c r="L62" i="35" s="1"/>
  <c r="AF48" i="34"/>
  <c r="AD48" i="34"/>
  <c r="Y48" i="34"/>
  <c r="AE48" i="34"/>
  <c r="X48" i="34"/>
  <c r="AG48" i="34"/>
  <c r="AC48" i="34"/>
  <c r="AA48" i="34"/>
  <c r="Z48" i="34"/>
  <c r="AB48" i="34"/>
  <c r="AE31" i="34"/>
  <c r="J46" i="35" s="1"/>
  <c r="Y31" i="34"/>
  <c r="D46" i="35" s="1"/>
  <c r="AD31" i="34"/>
  <c r="I46" i="35" s="1"/>
  <c r="AB31" i="34"/>
  <c r="G46" i="35" s="1"/>
  <c r="AG31" i="34"/>
  <c r="L46" i="35" s="1"/>
  <c r="B46" i="35"/>
  <c r="AF31" i="34"/>
  <c r="K46" i="35" s="1"/>
  <c r="AC31" i="34"/>
  <c r="H46" i="35" s="1"/>
  <c r="AA31" i="34"/>
  <c r="F46" i="35" s="1"/>
  <c r="Z31" i="34"/>
  <c r="E46" i="35" s="1"/>
  <c r="X31" i="34"/>
  <c r="C46" i="35" s="1"/>
  <c r="Z24" i="34"/>
  <c r="E39" i="35" s="1"/>
  <c r="AF24" i="34"/>
  <c r="K39" i="35" s="1"/>
  <c r="AA24" i="34"/>
  <c r="F39" i="35" s="1"/>
  <c r="AC24" i="34"/>
  <c r="H39" i="35" s="1"/>
  <c r="AE24" i="34"/>
  <c r="J39" i="35" s="1"/>
  <c r="AB24" i="34"/>
  <c r="G39" i="35" s="1"/>
  <c r="B39" i="35"/>
  <c r="X24" i="34"/>
  <c r="C39" i="35" s="1"/>
  <c r="AG24" i="34"/>
  <c r="L39" i="35" s="1"/>
  <c r="AD24" i="34"/>
  <c r="I39" i="35" s="1"/>
  <c r="Y24" i="34"/>
  <c r="D39" i="35" s="1"/>
  <c r="Y28" i="34"/>
  <c r="D43" i="35" s="1"/>
  <c r="B43" i="35"/>
  <c r="AA28" i="34"/>
  <c r="F43" i="35" s="1"/>
  <c r="Z28" i="34"/>
  <c r="E43" i="35" s="1"/>
  <c r="AB28" i="34"/>
  <c r="G43" i="35" s="1"/>
  <c r="AE28" i="34"/>
  <c r="J43" i="35" s="1"/>
  <c r="AD28" i="34"/>
  <c r="I43" i="35" s="1"/>
  <c r="AG28" i="34"/>
  <c r="L43" i="35" s="1"/>
  <c r="AC28" i="34"/>
  <c r="H43" i="35" s="1"/>
  <c r="AF28" i="34"/>
  <c r="K43" i="35" s="1"/>
  <c r="X28" i="34"/>
  <c r="C43" i="35" s="1"/>
  <c r="B60" i="35"/>
  <c r="Y33" i="34"/>
  <c r="D60" i="35" s="1"/>
  <c r="AC33" i="34"/>
  <c r="H60" i="35" s="1"/>
  <c r="X33" i="34"/>
  <c r="C60" i="35" s="1"/>
  <c r="AB33" i="34"/>
  <c r="G60" i="35" s="1"/>
  <c r="AE33" i="34"/>
  <c r="J60" i="35" s="1"/>
  <c r="AD33" i="34"/>
  <c r="I60" i="35" s="1"/>
  <c r="AG33" i="34"/>
  <c r="L60" i="35" s="1"/>
  <c r="AA33" i="34"/>
  <c r="F60" i="35" s="1"/>
  <c r="Z33" i="34"/>
  <c r="E60" i="35" s="1"/>
  <c r="AF33" i="34"/>
  <c r="K60" i="35" s="1"/>
  <c r="Z21" i="34"/>
  <c r="E36" i="35" s="1"/>
  <c r="AA21" i="34"/>
  <c r="F36" i="35" s="1"/>
  <c r="AD21" i="34"/>
  <c r="I36" i="35" s="1"/>
  <c r="AC21" i="34"/>
  <c r="H36" i="35" s="1"/>
  <c r="B36" i="35"/>
  <c r="AG21" i="34"/>
  <c r="L36" i="35" s="1"/>
  <c r="AB21" i="34"/>
  <c r="G36" i="35" s="1"/>
  <c r="X21" i="34"/>
  <c r="C36" i="35" s="1"/>
  <c r="Y21" i="34"/>
  <c r="D36" i="35" s="1"/>
  <c r="AE21" i="34"/>
  <c r="J36" i="35" s="1"/>
  <c r="AF21" i="34"/>
  <c r="K36" i="35" s="1"/>
  <c r="Z11" i="34"/>
  <c r="E14" i="35" s="1"/>
  <c r="Y11" i="34"/>
  <c r="D14" i="35" s="1"/>
  <c r="AG11" i="34"/>
  <c r="L14" i="35" s="1"/>
  <c r="AE11" i="34"/>
  <c r="J14" i="35" s="1"/>
  <c r="AC11" i="34"/>
  <c r="H14" i="35" s="1"/>
  <c r="AD11" i="34"/>
  <c r="I14" i="35" s="1"/>
  <c r="AB11" i="34"/>
  <c r="G14" i="35" s="1"/>
  <c r="B14" i="35"/>
  <c r="AF11" i="34"/>
  <c r="K14" i="35" s="1"/>
  <c r="AA11" i="34"/>
  <c r="F14" i="35" s="1"/>
  <c r="X11" i="34"/>
  <c r="C14" i="35" s="1"/>
  <c r="Y34" i="34"/>
  <c r="D61" i="35" s="1"/>
  <c r="AB34" i="34"/>
  <c r="G61" i="35" s="1"/>
  <c r="B61" i="35"/>
  <c r="AE34" i="34"/>
  <c r="J61" i="35" s="1"/>
  <c r="AG34" i="34"/>
  <c r="L61" i="35" s="1"/>
  <c r="AA34" i="34"/>
  <c r="F61" i="35" s="1"/>
  <c r="AF34" i="34"/>
  <c r="K61" i="35" s="1"/>
  <c r="AC34" i="34"/>
  <c r="H61" i="35" s="1"/>
  <c r="AD34" i="34"/>
  <c r="I61" i="35" s="1"/>
  <c r="X34" i="34"/>
  <c r="C61" i="35" s="1"/>
  <c r="Z34" i="34"/>
  <c r="E61" i="35" s="1"/>
  <c r="B72" i="35"/>
  <c r="AB45" i="34"/>
  <c r="G72" i="35" s="1"/>
  <c r="AA45" i="34"/>
  <c r="F72" i="35" s="1"/>
  <c r="AD45" i="34"/>
  <c r="I72" i="35" s="1"/>
  <c r="AE45" i="34"/>
  <c r="J72" i="35" s="1"/>
  <c r="Y45" i="34"/>
  <c r="D72" i="35" s="1"/>
  <c r="AG45" i="34"/>
  <c r="L72" i="35" s="1"/>
  <c r="AF45" i="34"/>
  <c r="K72" i="35" s="1"/>
  <c r="X45" i="34"/>
  <c r="C72" i="35" s="1"/>
  <c r="Z45" i="34"/>
  <c r="E72" i="35" s="1"/>
  <c r="AC45" i="34"/>
  <c r="H72" i="35" s="1"/>
  <c r="X20" i="34"/>
  <c r="C35" i="35" s="1"/>
  <c r="AF20" i="34"/>
  <c r="K35" i="35" s="1"/>
  <c r="Y20" i="34"/>
  <c r="D35" i="35" s="1"/>
  <c r="AC20" i="34"/>
  <c r="H35" i="35" s="1"/>
  <c r="B35" i="35"/>
  <c r="AE20" i="34"/>
  <c r="J35" i="35" s="1"/>
  <c r="AA20" i="34"/>
  <c r="F35" i="35" s="1"/>
  <c r="AB20" i="34"/>
  <c r="G35" i="35" s="1"/>
  <c r="Z20" i="34"/>
  <c r="E35" i="35" s="1"/>
  <c r="AD20" i="34"/>
  <c r="I35" i="35" s="1"/>
  <c r="AG20" i="34"/>
  <c r="L35" i="35" s="1"/>
  <c r="X37" i="34"/>
  <c r="C64" i="35" s="1"/>
  <c r="B64" i="35"/>
  <c r="AC37" i="34"/>
  <c r="H64" i="35" s="1"/>
  <c r="AB37" i="34"/>
  <c r="G64" i="35" s="1"/>
  <c r="Y37" i="34"/>
  <c r="D64" i="35" s="1"/>
  <c r="AE37" i="34"/>
  <c r="J64" i="35" s="1"/>
  <c r="AA37" i="34"/>
  <c r="F64" i="35" s="1"/>
  <c r="AF37" i="34"/>
  <c r="K64" i="35" s="1"/>
  <c r="AG37" i="34"/>
  <c r="L64" i="35" s="1"/>
  <c r="Z37" i="34"/>
  <c r="E64" i="35" s="1"/>
  <c r="AD37" i="34"/>
  <c r="I64" i="35" s="1"/>
  <c r="X4" i="34"/>
  <c r="C7" i="35" s="1"/>
  <c r="AA4" i="34"/>
  <c r="F7" i="35" s="1"/>
  <c r="AG4" i="34"/>
  <c r="L7" i="35" s="1"/>
  <c r="AC4" i="34"/>
  <c r="H7" i="35" s="1"/>
  <c r="AB4" i="34"/>
  <c r="G7" i="35" s="1"/>
  <c r="AD4" i="34"/>
  <c r="I7" i="35" s="1"/>
  <c r="AF4" i="34"/>
  <c r="K7" i="35" s="1"/>
  <c r="B7" i="35"/>
  <c r="Y4" i="34"/>
  <c r="D7" i="35" s="1"/>
  <c r="AE4" i="34"/>
  <c r="J7" i="35" s="1"/>
  <c r="Z4" i="34"/>
  <c r="E7" i="35" s="1"/>
  <c r="AF14" i="34"/>
  <c r="K17" i="35" s="1"/>
  <c r="Z14" i="34"/>
  <c r="E17" i="35" s="1"/>
  <c r="AG14" i="34"/>
  <c r="L17" i="35" s="1"/>
  <c r="AD14" i="34"/>
  <c r="I17" i="35" s="1"/>
  <c r="AE14" i="34"/>
  <c r="J17" i="35" s="1"/>
  <c r="Y14" i="34"/>
  <c r="D17" i="35" s="1"/>
  <c r="AC14" i="34"/>
  <c r="H17" i="35" s="1"/>
  <c r="AA14" i="34"/>
  <c r="F17" i="35" s="1"/>
  <c r="AB14" i="34"/>
  <c r="G17" i="35" s="1"/>
  <c r="B17" i="35"/>
  <c r="X14" i="34"/>
  <c r="C17" i="35" s="1"/>
  <c r="X43" i="34"/>
  <c r="C70" i="35" s="1"/>
  <c r="AC43" i="34"/>
  <c r="H70" i="35" s="1"/>
  <c r="B70" i="35"/>
  <c r="AF43" i="34"/>
  <c r="K70" i="35" s="1"/>
  <c r="Z43" i="34"/>
  <c r="E70" i="35" s="1"/>
  <c r="Y43" i="34"/>
  <c r="D70" i="35" s="1"/>
  <c r="AG43" i="34"/>
  <c r="L70" i="35" s="1"/>
  <c r="AB43" i="34"/>
  <c r="G70" i="35" s="1"/>
  <c r="AE43" i="34"/>
  <c r="J70" i="35" s="1"/>
  <c r="AA43" i="34"/>
  <c r="F70" i="35" s="1"/>
  <c r="AD43" i="34"/>
  <c r="I70" i="35" s="1"/>
  <c r="AD42" i="34"/>
  <c r="I69" i="35" s="1"/>
  <c r="X42" i="34"/>
  <c r="C69" i="35" s="1"/>
  <c r="AE42" i="34"/>
  <c r="J69" i="35" s="1"/>
  <c r="B69" i="35"/>
  <c r="AA42" i="34"/>
  <c r="F69" i="35" s="1"/>
  <c r="Y42" i="34"/>
  <c r="D69" i="35" s="1"/>
  <c r="AB42" i="34"/>
  <c r="G69" i="35" s="1"/>
  <c r="AG42" i="34"/>
  <c r="L69" i="35" s="1"/>
  <c r="Z42" i="34"/>
  <c r="E69" i="35" s="1"/>
  <c r="AF42" i="34"/>
  <c r="K69" i="35" s="1"/>
  <c r="AC42" i="34"/>
  <c r="H69" i="35" s="1"/>
  <c r="AD26" i="34"/>
  <c r="I41" i="35" s="1"/>
  <c r="B41" i="35"/>
  <c r="AG26" i="34"/>
  <c r="L41" i="35" s="1"/>
  <c r="X26" i="34"/>
  <c r="C41" i="35" s="1"/>
  <c r="Y26" i="34"/>
  <c r="D41" i="35" s="1"/>
  <c r="AE26" i="34"/>
  <c r="J41" i="35" s="1"/>
  <c r="AA26" i="34"/>
  <c r="F41" i="35" s="1"/>
  <c r="AC26" i="34"/>
  <c r="H41" i="35" s="1"/>
  <c r="AF26" i="34"/>
  <c r="K41" i="35" s="1"/>
  <c r="Z26" i="34"/>
  <c r="E41" i="35" s="1"/>
  <c r="AB26" i="34"/>
  <c r="G41" i="35" s="1"/>
  <c r="AD13" i="34"/>
  <c r="I16" i="35" s="1"/>
  <c r="Z13" i="34"/>
  <c r="E16" i="35" s="1"/>
  <c r="B16" i="35"/>
  <c r="AG13" i="34"/>
  <c r="L16" i="35" s="1"/>
  <c r="AF13" i="34"/>
  <c r="K16" i="35" s="1"/>
  <c r="AB13" i="34"/>
  <c r="G16" i="35" s="1"/>
  <c r="AA13" i="34"/>
  <c r="F16" i="35" s="1"/>
  <c r="Y13" i="34"/>
  <c r="D16" i="35" s="1"/>
  <c r="AC13" i="34"/>
  <c r="H16" i="35" s="1"/>
  <c r="AE13" i="34"/>
  <c r="J16" i="35" s="1"/>
  <c r="X13" i="34"/>
  <c r="C16" i="35" s="1"/>
  <c r="AA19" i="34"/>
  <c r="F34" i="35" s="1"/>
  <c r="Y19" i="34"/>
  <c r="D34" i="35" s="1"/>
  <c r="X19" i="34"/>
  <c r="C34" i="35" s="1"/>
  <c r="AF19" i="34"/>
  <c r="K34" i="35" s="1"/>
  <c r="AD19" i="34"/>
  <c r="I34" i="35" s="1"/>
  <c r="AE19" i="34"/>
  <c r="J34" i="35" s="1"/>
  <c r="B34" i="35"/>
  <c r="AC19" i="34"/>
  <c r="H34" i="35" s="1"/>
  <c r="Z19" i="34"/>
  <c r="E34" i="35" s="1"/>
  <c r="AB19" i="34"/>
  <c r="G34" i="35" s="1"/>
  <c r="AG19" i="34"/>
  <c r="L34" i="35" s="1"/>
  <c r="AF40" i="34"/>
  <c r="K67" i="35" s="1"/>
  <c r="Y40" i="34"/>
  <c r="D67" i="35" s="1"/>
  <c r="AE40" i="34"/>
  <c r="J67" i="35" s="1"/>
  <c r="AG40" i="34"/>
  <c r="L67" i="35" s="1"/>
  <c r="AB40" i="34"/>
  <c r="G67" i="35" s="1"/>
  <c r="AC40" i="34"/>
  <c r="H67" i="35" s="1"/>
  <c r="B67" i="35"/>
  <c r="X40" i="34"/>
  <c r="C67" i="35" s="1"/>
  <c r="AD40" i="34"/>
  <c r="I67" i="35" s="1"/>
  <c r="Z40" i="34"/>
  <c r="E67" i="35" s="1"/>
  <c r="AA40" i="34"/>
  <c r="F67" i="35" s="1"/>
  <c r="B59" i="35"/>
  <c r="AD32" i="34"/>
  <c r="I59" i="35" s="1"/>
  <c r="AE32" i="34"/>
  <c r="J59" i="35" s="1"/>
  <c r="X32" i="34"/>
  <c r="C59" i="35" s="1"/>
  <c r="AG32" i="34"/>
  <c r="L59" i="35" s="1"/>
  <c r="AA32" i="34"/>
  <c r="F59" i="35" s="1"/>
  <c r="Z32" i="34"/>
  <c r="E59" i="35" s="1"/>
  <c r="AC32" i="34"/>
  <c r="H59" i="35" s="1"/>
  <c r="AB32" i="34"/>
  <c r="G59" i="35" s="1"/>
  <c r="Y32" i="34"/>
  <c r="D59" i="35" s="1"/>
  <c r="AF32" i="34"/>
  <c r="K59" i="35" s="1"/>
  <c r="Z3" i="34"/>
  <c r="E6" i="35" s="1"/>
  <c r="AA3" i="34"/>
  <c r="F6" i="35" s="1"/>
  <c r="AG3" i="34"/>
  <c r="L6" i="35" s="1"/>
  <c r="AC3" i="34"/>
  <c r="H6" i="35" s="1"/>
  <c r="X3" i="34"/>
  <c r="C6" i="35" s="1"/>
  <c r="AE3" i="34"/>
  <c r="J6" i="35" s="1"/>
  <c r="Y3" i="34"/>
  <c r="D6" i="35" s="1"/>
  <c r="AF3" i="34"/>
  <c r="K6" i="35" s="1"/>
  <c r="B6" i="35"/>
  <c r="AD3" i="34"/>
  <c r="I6" i="35" s="1"/>
  <c r="AB3" i="34"/>
  <c r="G6" i="35" s="1"/>
  <c r="BF35" i="34"/>
  <c r="C62" i="37" s="1"/>
  <c r="BG35" i="34"/>
  <c r="D62" i="37" s="1"/>
  <c r="BL41" i="34"/>
  <c r="I68" i="37" s="1"/>
  <c r="BN44" i="34"/>
  <c r="K71" i="37" s="1"/>
  <c r="BM41" i="34"/>
  <c r="J68" i="37" s="1"/>
  <c r="BJ44" i="34"/>
  <c r="G71" i="37" s="1"/>
  <c r="BO52" i="34"/>
  <c r="BO41" i="34"/>
  <c r="L68" i="37" s="1"/>
  <c r="BL10" i="34"/>
  <c r="I13" i="37" s="1"/>
  <c r="B13" i="37"/>
  <c r="BJ10" i="34"/>
  <c r="G13" i="37" s="1"/>
  <c r="BN10" i="34"/>
  <c r="K13" i="37" s="1"/>
  <c r="BM10" i="34"/>
  <c r="J13" i="37" s="1"/>
  <c r="BG10" i="34"/>
  <c r="D13" i="37" s="1"/>
  <c r="BK10" i="34"/>
  <c r="H13" i="37" s="1"/>
  <c r="BH10" i="34"/>
  <c r="E13" i="37" s="1"/>
  <c r="BF10" i="34"/>
  <c r="C13" i="37" s="1"/>
  <c r="BO10" i="34"/>
  <c r="L13" i="37" s="1"/>
  <c r="BI10" i="34"/>
  <c r="F13" i="37" s="1"/>
  <c r="BK8" i="34"/>
  <c r="H11" i="37" s="1"/>
  <c r="BN16" i="34"/>
  <c r="K19" i="37" s="1"/>
  <c r="BI16" i="34"/>
  <c r="F19" i="37" s="1"/>
  <c r="BL16" i="34"/>
  <c r="I19" i="37" s="1"/>
  <c r="BF16" i="34"/>
  <c r="C19" i="37" s="1"/>
  <c r="BJ16" i="34"/>
  <c r="G19" i="37" s="1"/>
  <c r="BO16" i="34"/>
  <c r="L19" i="37" s="1"/>
  <c r="BH16" i="34"/>
  <c r="E19" i="37" s="1"/>
  <c r="BG16" i="34"/>
  <c r="D19" i="37" s="1"/>
  <c r="BM16" i="34"/>
  <c r="J19" i="37" s="1"/>
  <c r="BK16" i="34"/>
  <c r="H19" i="37" s="1"/>
  <c r="B19" i="37"/>
  <c r="BH25" i="34"/>
  <c r="E40" i="37" s="1"/>
  <c r="BI25" i="34"/>
  <c r="F40" i="37" s="1"/>
  <c r="BF25" i="34"/>
  <c r="C40" i="37" s="1"/>
  <c r="BN25" i="34"/>
  <c r="K40" i="37" s="1"/>
  <c r="BG25" i="34"/>
  <c r="D40" i="37" s="1"/>
  <c r="BL25" i="34"/>
  <c r="I40" i="37" s="1"/>
  <c r="B40" i="37"/>
  <c r="BJ25" i="34"/>
  <c r="G40" i="37" s="1"/>
  <c r="BO25" i="34"/>
  <c r="L40" i="37" s="1"/>
  <c r="BM25" i="34"/>
  <c r="J40" i="37" s="1"/>
  <c r="BK25" i="34"/>
  <c r="H40" i="37" s="1"/>
  <c r="BN42" i="34"/>
  <c r="K69" i="37" s="1"/>
  <c r="BI42" i="34"/>
  <c r="F69" i="37" s="1"/>
  <c r="BL42" i="34"/>
  <c r="I69" i="37" s="1"/>
  <c r="BF42" i="34"/>
  <c r="C69" i="37" s="1"/>
  <c r="BM42" i="34"/>
  <c r="J69" i="37" s="1"/>
  <c r="BK42" i="34"/>
  <c r="H69" i="37" s="1"/>
  <c r="BG42" i="34"/>
  <c r="D69" i="37" s="1"/>
  <c r="BH42" i="34"/>
  <c r="E69" i="37" s="1"/>
  <c r="BO42" i="34"/>
  <c r="L69" i="37" s="1"/>
  <c r="B69" i="37"/>
  <c r="BJ42" i="34"/>
  <c r="G69" i="37" s="1"/>
  <c r="BM49" i="34"/>
  <c r="BO49" i="34"/>
  <c r="BF49" i="34"/>
  <c r="BK49" i="34"/>
  <c r="BL49" i="34"/>
  <c r="BG49" i="34"/>
  <c r="BI49" i="34"/>
  <c r="BJ49" i="34"/>
  <c r="BN49" i="34"/>
  <c r="BH49" i="34"/>
  <c r="BJ41" i="34"/>
  <c r="G68" i="37" s="1"/>
  <c r="BI44" i="34"/>
  <c r="F71" i="37" s="1"/>
  <c r="BM48" i="34"/>
  <c r="BL48" i="34"/>
  <c r="BI48" i="34"/>
  <c r="BH48" i="34"/>
  <c r="BO48" i="34"/>
  <c r="BF48" i="34"/>
  <c r="BK48" i="34"/>
  <c r="BG48" i="34"/>
  <c r="BN48" i="34"/>
  <c r="BJ48" i="34"/>
  <c r="BG28" i="34"/>
  <c r="D43" i="37" s="1"/>
  <c r="BM28" i="34"/>
  <c r="J43" i="37" s="1"/>
  <c r="B43" i="37"/>
  <c r="BK28" i="34"/>
  <c r="H43" i="37" s="1"/>
  <c r="BI28" i="34"/>
  <c r="F43" i="37" s="1"/>
  <c r="BH28" i="34"/>
  <c r="E43" i="37" s="1"/>
  <c r="BN28" i="34"/>
  <c r="K43" i="37" s="1"/>
  <c r="BL28" i="34"/>
  <c r="I43" i="37" s="1"/>
  <c r="BJ28" i="34"/>
  <c r="G43" i="37" s="1"/>
  <c r="BO28" i="34"/>
  <c r="L43" i="37" s="1"/>
  <c r="BF28" i="34"/>
  <c r="C43" i="37" s="1"/>
  <c r="BI14" i="34"/>
  <c r="F17" i="37" s="1"/>
  <c r="BM14" i="34"/>
  <c r="J17" i="37" s="1"/>
  <c r="BH14" i="34"/>
  <c r="E17" i="37" s="1"/>
  <c r="BN14" i="34"/>
  <c r="K17" i="37" s="1"/>
  <c r="BG14" i="34"/>
  <c r="D17" i="37" s="1"/>
  <c r="BL14" i="34"/>
  <c r="I17" i="37" s="1"/>
  <c r="B17" i="37"/>
  <c r="BJ14" i="34"/>
  <c r="G17" i="37" s="1"/>
  <c r="BO14" i="34"/>
  <c r="L17" i="37" s="1"/>
  <c r="BF14" i="34"/>
  <c r="C17" i="37" s="1"/>
  <c r="BK14" i="34"/>
  <c r="H17" i="37" s="1"/>
  <c r="BL9" i="34"/>
  <c r="I12" i="37" s="1"/>
  <c r="B12" i="37"/>
  <c r="BO9" i="34"/>
  <c r="L12" i="37" s="1"/>
  <c r="BG9" i="34"/>
  <c r="D12" i="37" s="1"/>
  <c r="BM9" i="34"/>
  <c r="J12" i="37" s="1"/>
  <c r="BF9" i="34"/>
  <c r="C12" i="37" s="1"/>
  <c r="BK9" i="34"/>
  <c r="H12" i="37" s="1"/>
  <c r="BH9" i="34"/>
  <c r="E12" i="37" s="1"/>
  <c r="BI9" i="34"/>
  <c r="F12" i="37" s="1"/>
  <c r="BN9" i="34"/>
  <c r="K12" i="37" s="1"/>
  <c r="BJ9" i="34"/>
  <c r="G12" i="37" s="1"/>
  <c r="BI21" i="34"/>
  <c r="F36" i="37" s="1"/>
  <c r="BN21" i="34"/>
  <c r="K36" i="37" s="1"/>
  <c r="BH21" i="34"/>
  <c r="E36" i="37" s="1"/>
  <c r="BL21" i="34"/>
  <c r="I36" i="37" s="1"/>
  <c r="BG21" i="34"/>
  <c r="D36" i="37" s="1"/>
  <c r="B36" i="37"/>
  <c r="BJ21" i="34"/>
  <c r="G36" i="37" s="1"/>
  <c r="BO21" i="34"/>
  <c r="L36" i="37" s="1"/>
  <c r="BM21" i="34"/>
  <c r="J36" i="37" s="1"/>
  <c r="BF21" i="34"/>
  <c r="C36" i="37" s="1"/>
  <c r="BK21" i="34"/>
  <c r="H36" i="37" s="1"/>
  <c r="BO13" i="34"/>
  <c r="L16" i="37" s="1"/>
  <c r="BM13" i="34"/>
  <c r="J16" i="37" s="1"/>
  <c r="BF13" i="34"/>
  <c r="C16" i="37" s="1"/>
  <c r="BI13" i="34"/>
  <c r="F16" i="37" s="1"/>
  <c r="BL13" i="34"/>
  <c r="I16" i="37" s="1"/>
  <c r="BN13" i="34"/>
  <c r="K16" i="37" s="1"/>
  <c r="B16" i="37"/>
  <c r="BH13" i="34"/>
  <c r="E16" i="37" s="1"/>
  <c r="BK13" i="34"/>
  <c r="H16" i="37" s="1"/>
  <c r="BG13" i="34"/>
  <c r="D16" i="37" s="1"/>
  <c r="BJ13" i="34"/>
  <c r="G16" i="37" s="1"/>
  <c r="BN41" i="34"/>
  <c r="K68" i="37" s="1"/>
  <c r="BL44" i="34"/>
  <c r="I71" i="37" s="1"/>
  <c r="BK35" i="34"/>
  <c r="H62" i="37" s="1"/>
  <c r="BJ52" i="34"/>
  <c r="BM39" i="34"/>
  <c r="J66" i="37" s="1"/>
  <c r="BO39" i="34"/>
  <c r="L66" i="37" s="1"/>
  <c r="BK39" i="34"/>
  <c r="H66" i="37" s="1"/>
  <c r="BG39" i="34"/>
  <c r="D66" i="37" s="1"/>
  <c r="BI39" i="34"/>
  <c r="F66" i="37" s="1"/>
  <c r="BN39" i="34"/>
  <c r="K66" i="37" s="1"/>
  <c r="BF39" i="34"/>
  <c r="C66" i="37" s="1"/>
  <c r="BH39" i="34"/>
  <c r="E66" i="37" s="1"/>
  <c r="BL39" i="34"/>
  <c r="I66" i="37" s="1"/>
  <c r="B66" i="37"/>
  <c r="BJ39" i="34"/>
  <c r="G66" i="37" s="1"/>
  <c r="BH3" i="34"/>
  <c r="E6" i="37" s="1"/>
  <c r="BG3" i="34"/>
  <c r="D6" i="37" s="1"/>
  <c r="BI3" i="34"/>
  <c r="F6" i="37" s="1"/>
  <c r="BO3" i="34"/>
  <c r="L6" i="37" s="1"/>
  <c r="BJ3" i="34"/>
  <c r="G6" i="37" s="1"/>
  <c r="BM3" i="34"/>
  <c r="J6" i="37" s="1"/>
  <c r="BF3" i="34"/>
  <c r="C6" i="37" s="1"/>
  <c r="B6" i="37"/>
  <c r="BK3" i="34"/>
  <c r="H6" i="37" s="1"/>
  <c r="BL3" i="34"/>
  <c r="I6" i="37" s="1"/>
  <c r="BN3" i="34"/>
  <c r="K6" i="37" s="1"/>
  <c r="BG54" i="34"/>
  <c r="BN54" i="34"/>
  <c r="BH54" i="34"/>
  <c r="BJ54" i="34"/>
  <c r="BO54" i="34"/>
  <c r="BI54" i="34"/>
  <c r="BK54" i="34"/>
  <c r="BF54" i="34"/>
  <c r="BG27" i="34"/>
  <c r="D42" i="37" s="1"/>
  <c r="BH27" i="34"/>
  <c r="E42" i="37" s="1"/>
  <c r="BF27" i="34"/>
  <c r="C42" i="37" s="1"/>
  <c r="BL27" i="34"/>
  <c r="I42" i="37" s="1"/>
  <c r="BO27" i="34"/>
  <c r="L42" i="37" s="1"/>
  <c r="BM27" i="34"/>
  <c r="J42" i="37" s="1"/>
  <c r="BK27" i="34"/>
  <c r="H42" i="37" s="1"/>
  <c r="BN27" i="34"/>
  <c r="K42" i="37" s="1"/>
  <c r="BJ27" i="34"/>
  <c r="G42" i="37" s="1"/>
  <c r="B42" i="37"/>
  <c r="BI27" i="34"/>
  <c r="F42" i="37" s="1"/>
  <c r="BI47" i="34"/>
  <c r="BN47" i="34"/>
  <c r="BF47" i="34"/>
  <c r="BL47" i="34"/>
  <c r="BK47" i="34"/>
  <c r="BG47" i="34"/>
  <c r="BH47" i="34"/>
  <c r="BJ47" i="34"/>
  <c r="BO47" i="34"/>
  <c r="BM47" i="34"/>
  <c r="BO51" i="34"/>
  <c r="BG51" i="34"/>
  <c r="BN51" i="34"/>
  <c r="BH51" i="34"/>
  <c r="BJ51" i="34"/>
  <c r="BM51" i="34"/>
  <c r="BI51" i="34"/>
  <c r="BK51" i="34"/>
  <c r="BL51" i="34"/>
  <c r="BF51" i="34"/>
  <c r="BL34" i="34"/>
  <c r="I61" i="37" s="1"/>
  <c r="BJ34" i="34"/>
  <c r="G61" i="37" s="1"/>
  <c r="BI34" i="34"/>
  <c r="F61" i="37" s="1"/>
  <c r="B61" i="37"/>
  <c r="BG34" i="34"/>
  <c r="D61" i="37" s="1"/>
  <c r="BO34" i="34"/>
  <c r="L61" i="37" s="1"/>
  <c r="BF34" i="34"/>
  <c r="C61" i="37" s="1"/>
  <c r="BM34" i="34"/>
  <c r="J61" i="37" s="1"/>
  <c r="BK34" i="34"/>
  <c r="H61" i="37" s="1"/>
  <c r="BH34" i="34"/>
  <c r="E61" i="37" s="1"/>
  <c r="BN34" i="34"/>
  <c r="K61" i="37" s="1"/>
  <c r="BF50" i="34"/>
  <c r="BL50" i="34"/>
  <c r="BN50" i="34"/>
  <c r="BO50" i="34"/>
  <c r="BG50" i="34"/>
  <c r="BJ50" i="34"/>
  <c r="BI50" i="34"/>
  <c r="BM50" i="34"/>
  <c r="BH50" i="34"/>
  <c r="BK50" i="34"/>
  <c r="BL26" i="34"/>
  <c r="I41" i="37" s="1"/>
  <c r="BG26" i="34"/>
  <c r="D41" i="37" s="1"/>
  <c r="BJ26" i="34"/>
  <c r="G41" i="37" s="1"/>
  <c r="BF26" i="34"/>
  <c r="C41" i="37" s="1"/>
  <c r="BO26" i="34"/>
  <c r="L41" i="37" s="1"/>
  <c r="BK26" i="34"/>
  <c r="H41" i="37" s="1"/>
  <c r="BM26" i="34"/>
  <c r="J41" i="37" s="1"/>
  <c r="BI26" i="34"/>
  <c r="F41" i="37" s="1"/>
  <c r="B41" i="37"/>
  <c r="BN26" i="34"/>
  <c r="K41" i="37" s="1"/>
  <c r="BH26" i="34"/>
  <c r="E41" i="37" s="1"/>
  <c r="BN24" i="34"/>
  <c r="K39" i="37" s="1"/>
  <c r="BF24" i="34"/>
  <c r="C39" i="37" s="1"/>
  <c r="BK24" i="34"/>
  <c r="H39" i="37" s="1"/>
  <c r="BM24" i="34"/>
  <c r="J39" i="37" s="1"/>
  <c r="BO24" i="34"/>
  <c r="L39" i="37" s="1"/>
  <c r="BJ24" i="34"/>
  <c r="G39" i="37" s="1"/>
  <c r="BL24" i="34"/>
  <c r="I39" i="37" s="1"/>
  <c r="BG24" i="34"/>
  <c r="D39" i="37" s="1"/>
  <c r="BI24" i="34"/>
  <c r="F39" i="37" s="1"/>
  <c r="B39" i="37"/>
  <c r="BH24" i="34"/>
  <c r="E39" i="37" s="1"/>
  <c r="BK52" i="34"/>
  <c r="BF29" i="34"/>
  <c r="C44" i="37" s="1"/>
  <c r="B44" i="37"/>
  <c r="BO29" i="34"/>
  <c r="L44" i="37" s="1"/>
  <c r="BG29" i="34"/>
  <c r="D44" i="37" s="1"/>
  <c r="BK29" i="34"/>
  <c r="H44" i="37" s="1"/>
  <c r="BL29" i="34"/>
  <c r="I44" i="37" s="1"/>
  <c r="BJ29" i="34"/>
  <c r="G44" i="37" s="1"/>
  <c r="BM29" i="34"/>
  <c r="J44" i="37" s="1"/>
  <c r="BH29" i="34"/>
  <c r="E44" i="37" s="1"/>
  <c r="BI29" i="34"/>
  <c r="F44" i="37" s="1"/>
  <c r="BN29" i="34"/>
  <c r="K44" i="37" s="1"/>
  <c r="BO6" i="34"/>
  <c r="L9" i="37" s="1"/>
  <c r="BI6" i="34"/>
  <c r="F9" i="37" s="1"/>
  <c r="BL6" i="34"/>
  <c r="I9" i="37" s="1"/>
  <c r="BH6" i="34"/>
  <c r="E9" i="37" s="1"/>
  <c r="BJ6" i="34"/>
  <c r="G9" i="37" s="1"/>
  <c r="BF6" i="34"/>
  <c r="C9" i="37" s="1"/>
  <c r="BM6" i="34"/>
  <c r="J9" i="37" s="1"/>
  <c r="BG6" i="34"/>
  <c r="D9" i="37" s="1"/>
  <c r="BK6" i="34"/>
  <c r="H9" i="37" s="1"/>
  <c r="B9" i="37"/>
  <c r="BN6" i="34"/>
  <c r="K9" i="37" s="1"/>
  <c r="BI35" i="34"/>
  <c r="F62" i="37" s="1"/>
  <c r="BH18" i="34"/>
  <c r="E33" i="37" s="1"/>
  <c r="BI18" i="34"/>
  <c r="F33" i="37" s="1"/>
  <c r="B33" i="37"/>
  <c r="BN18" i="34"/>
  <c r="K33" i="37" s="1"/>
  <c r="BL18" i="34"/>
  <c r="I33" i="37" s="1"/>
  <c r="BF18" i="34"/>
  <c r="C33" i="37" s="1"/>
  <c r="BJ18" i="34"/>
  <c r="G33" i="37" s="1"/>
  <c r="BO18" i="34"/>
  <c r="L33" i="37" s="1"/>
  <c r="BM18" i="34"/>
  <c r="J33" i="37" s="1"/>
  <c r="BG18" i="34"/>
  <c r="D33" i="37" s="1"/>
  <c r="BK18" i="34"/>
  <c r="H33" i="37" s="1"/>
  <c r="BN8" i="34"/>
  <c r="K11" i="37" s="1"/>
  <c r="BM11" i="34"/>
  <c r="J14" i="37" s="1"/>
  <c r="BK11" i="34"/>
  <c r="H14" i="37" s="1"/>
  <c r="BH11" i="34"/>
  <c r="E14" i="37" s="1"/>
  <c r="BI11" i="34"/>
  <c r="F14" i="37" s="1"/>
  <c r="BF11" i="34"/>
  <c r="C14" i="37" s="1"/>
  <c r="BN11" i="34"/>
  <c r="K14" i="37" s="1"/>
  <c r="BG11" i="34"/>
  <c r="D14" i="37" s="1"/>
  <c r="BL11" i="34"/>
  <c r="I14" i="37" s="1"/>
  <c r="B14" i="37"/>
  <c r="BJ11" i="34"/>
  <c r="G14" i="37" s="1"/>
  <c r="BO11" i="34"/>
  <c r="L14" i="37" s="1"/>
  <c r="B10" i="37"/>
  <c r="BO7" i="34"/>
  <c r="L10" i="37" s="1"/>
  <c r="BK7" i="34"/>
  <c r="H10" i="37" s="1"/>
  <c r="BI7" i="34"/>
  <c r="F10" i="37" s="1"/>
  <c r="BH7" i="34"/>
  <c r="E10" i="37" s="1"/>
  <c r="BN7" i="34"/>
  <c r="K10" i="37" s="1"/>
  <c r="BJ7" i="34"/>
  <c r="G10" i="37" s="1"/>
  <c r="BL7" i="34"/>
  <c r="I10" i="37" s="1"/>
  <c r="BM7" i="34"/>
  <c r="J10" i="37" s="1"/>
  <c r="BG7" i="34"/>
  <c r="D10" i="37" s="1"/>
  <c r="BF7" i="34"/>
  <c r="C10" i="37" s="1"/>
  <c r="BO36" i="34"/>
  <c r="L63" i="37" s="1"/>
  <c r="BI36" i="34"/>
  <c r="F63" i="37" s="1"/>
  <c r="BH36" i="34"/>
  <c r="E63" i="37" s="1"/>
  <c r="BM36" i="34"/>
  <c r="J63" i="37" s="1"/>
  <c r="BG36" i="34"/>
  <c r="D63" i="37" s="1"/>
  <c r="BK36" i="34"/>
  <c r="H63" i="37" s="1"/>
  <c r="BF36" i="34"/>
  <c r="C63" i="37" s="1"/>
  <c r="B63" i="37"/>
  <c r="BL36" i="34"/>
  <c r="I63" i="37" s="1"/>
  <c r="BJ36" i="34"/>
  <c r="G63" i="37" s="1"/>
  <c r="BN36" i="34"/>
  <c r="K63" i="37" s="1"/>
  <c r="BO40" i="34"/>
  <c r="L67" i="37" s="1"/>
  <c r="BH40" i="34"/>
  <c r="E67" i="37" s="1"/>
  <c r="BI40" i="34"/>
  <c r="F67" i="37" s="1"/>
  <c r="BN40" i="34"/>
  <c r="K67" i="37" s="1"/>
  <c r="BM40" i="34"/>
  <c r="J67" i="37" s="1"/>
  <c r="BK40" i="34"/>
  <c r="H67" i="37" s="1"/>
  <c r="BL40" i="34"/>
  <c r="I67" i="37" s="1"/>
  <c r="BG40" i="34"/>
  <c r="D67" i="37" s="1"/>
  <c r="B67" i="37"/>
  <c r="BF40" i="34"/>
  <c r="C67" i="37" s="1"/>
  <c r="BJ40" i="34"/>
  <c r="G67" i="37" s="1"/>
  <c r="BG30" i="34"/>
  <c r="D45" i="37" s="1"/>
  <c r="B45" i="37"/>
  <c r="BJ30" i="34"/>
  <c r="G45" i="37" s="1"/>
  <c r="BN30" i="34"/>
  <c r="K45" i="37" s="1"/>
  <c r="BH30" i="34"/>
  <c r="E45" i="37" s="1"/>
  <c r="BK30" i="34"/>
  <c r="H45" i="37" s="1"/>
  <c r="BI30" i="34"/>
  <c r="F45" i="37" s="1"/>
  <c r="BO30" i="34"/>
  <c r="L45" i="37" s="1"/>
  <c r="BM30" i="34"/>
  <c r="J45" i="37" s="1"/>
  <c r="BL30" i="34"/>
  <c r="I45" i="37" s="1"/>
  <c r="BF30" i="34"/>
  <c r="C45" i="37" s="1"/>
  <c r="BJ17" i="34"/>
  <c r="G32" i="37" s="1"/>
  <c r="BK17" i="34"/>
  <c r="H32" i="37" s="1"/>
  <c r="BH17" i="34"/>
  <c r="E32" i="37" s="1"/>
  <c r="BO17" i="34"/>
  <c r="L32" i="37" s="1"/>
  <c r="BG17" i="34"/>
  <c r="D32" i="37" s="1"/>
  <c r="BM17" i="34"/>
  <c r="J32" i="37" s="1"/>
  <c r="BL17" i="34"/>
  <c r="I32" i="37" s="1"/>
  <c r="BI17" i="34"/>
  <c r="F32" i="37" s="1"/>
  <c r="BF17" i="34"/>
  <c r="C32" i="37" s="1"/>
  <c r="BN17" i="34"/>
  <c r="K32" i="37" s="1"/>
  <c r="B32" i="37"/>
  <c r="BF38" i="34"/>
  <c r="C65" i="37" s="1"/>
  <c r="BM38" i="34"/>
  <c r="J65" i="37" s="1"/>
  <c r="BN38" i="34"/>
  <c r="K65" i="37" s="1"/>
  <c r="BK38" i="34"/>
  <c r="H65" i="37" s="1"/>
  <c r="BJ38" i="34"/>
  <c r="G65" i="37" s="1"/>
  <c r="BI38" i="34"/>
  <c r="F65" i="37" s="1"/>
  <c r="BH38" i="34"/>
  <c r="E65" i="37" s="1"/>
  <c r="BL38" i="34"/>
  <c r="I65" i="37" s="1"/>
  <c r="BG38" i="34"/>
  <c r="D65" i="37" s="1"/>
  <c r="BO38" i="34"/>
  <c r="L65" i="37" s="1"/>
  <c r="B65" i="37"/>
  <c r="BI41" i="34"/>
  <c r="F68" i="37" s="1"/>
  <c r="BK44" i="34"/>
  <c r="H71" i="37" s="1"/>
  <c r="BM35" i="34"/>
  <c r="J62" i="37" s="1"/>
  <c r="BI52" i="34"/>
  <c r="BK43" i="34"/>
  <c r="H70" i="37" s="1"/>
  <c r="BI43" i="34"/>
  <c r="F70" i="37" s="1"/>
  <c r="BH43" i="34"/>
  <c r="E70" i="37" s="1"/>
  <c r="BL43" i="34"/>
  <c r="I70" i="37" s="1"/>
  <c r="BG43" i="34"/>
  <c r="D70" i="37" s="1"/>
  <c r="BJ43" i="34"/>
  <c r="G70" i="37" s="1"/>
  <c r="B70" i="37"/>
  <c r="BF43" i="34"/>
  <c r="C70" i="37" s="1"/>
  <c r="BO43" i="34"/>
  <c r="L70" i="37" s="1"/>
  <c r="BM43" i="34"/>
  <c r="J70" i="37" s="1"/>
  <c r="BN43" i="34"/>
  <c r="K70" i="37" s="1"/>
  <c r="BF56" i="34"/>
  <c r="BN56" i="34"/>
  <c r="BK56" i="34"/>
  <c r="BH56" i="34"/>
  <c r="BO56" i="34"/>
  <c r="BJ56" i="34"/>
  <c r="BI56" i="34"/>
  <c r="BG56" i="34"/>
  <c r="B18" i="37"/>
  <c r="BO15" i="34"/>
  <c r="L18" i="37" s="1"/>
  <c r="BM15" i="34"/>
  <c r="J18" i="37" s="1"/>
  <c r="BF15" i="34"/>
  <c r="C18" i="37" s="1"/>
  <c r="BI15" i="34"/>
  <c r="F18" i="37" s="1"/>
  <c r="BH15" i="34"/>
  <c r="E18" i="37" s="1"/>
  <c r="BN15" i="34"/>
  <c r="K18" i="37" s="1"/>
  <c r="BG15" i="34"/>
  <c r="D18" i="37" s="1"/>
  <c r="BK15" i="34"/>
  <c r="H18" i="37" s="1"/>
  <c r="BL15" i="34"/>
  <c r="I18" i="37" s="1"/>
  <c r="BJ15" i="34"/>
  <c r="G18" i="37" s="1"/>
  <c r="BF32" i="34"/>
  <c r="C59" i="37" s="1"/>
  <c r="BM32" i="34"/>
  <c r="J59" i="37" s="1"/>
  <c r="B59" i="37"/>
  <c r="BK32" i="34"/>
  <c r="H59" i="37" s="1"/>
  <c r="BN32" i="34"/>
  <c r="K59" i="37" s="1"/>
  <c r="BL32" i="34"/>
  <c r="I59" i="37" s="1"/>
  <c r="BJ32" i="34"/>
  <c r="G59" i="37" s="1"/>
  <c r="BI32" i="34"/>
  <c r="F59" i="37" s="1"/>
  <c r="BO32" i="34"/>
  <c r="L59" i="37" s="1"/>
  <c r="BG32" i="34"/>
  <c r="D59" i="37" s="1"/>
  <c r="BH32" i="34"/>
  <c r="E59" i="37" s="1"/>
  <c r="BN53" i="34"/>
  <c r="BH53" i="34"/>
  <c r="BK53" i="34"/>
  <c r="BO53" i="34"/>
  <c r="BI53" i="34"/>
  <c r="BG53" i="34"/>
  <c r="BF53" i="34"/>
  <c r="BJ53" i="34"/>
  <c r="BH2" i="34"/>
  <c r="E5" i="37" s="1"/>
  <c r="BK2" i="34"/>
  <c r="H5" i="37" s="1"/>
  <c r="BM2" i="34"/>
  <c r="J5" i="37" s="1"/>
  <c r="BG2" i="34"/>
  <c r="D5" i="37" s="1"/>
  <c r="B5" i="37"/>
  <c r="BI2" i="34"/>
  <c r="F5" i="37" s="1"/>
  <c r="BL2" i="34"/>
  <c r="I5" i="37" s="1"/>
  <c r="BF2" i="34"/>
  <c r="C5" i="37" s="1"/>
  <c r="BJ2" i="34"/>
  <c r="G5" i="37" s="1"/>
  <c r="BN2" i="34"/>
  <c r="K5" i="37" s="1"/>
  <c r="BO2" i="34"/>
  <c r="L5" i="37" s="1"/>
  <c r="B34" i="37"/>
  <c r="BO19" i="34"/>
  <c r="L34" i="37" s="1"/>
  <c r="BM19" i="34"/>
  <c r="J34" i="37" s="1"/>
  <c r="BK19" i="34"/>
  <c r="H34" i="37" s="1"/>
  <c r="BI19" i="34"/>
  <c r="F34" i="37" s="1"/>
  <c r="BG19" i="34"/>
  <c r="D34" i="37" s="1"/>
  <c r="BN19" i="34"/>
  <c r="K34" i="37" s="1"/>
  <c r="BF19" i="34"/>
  <c r="C34" i="37" s="1"/>
  <c r="BL19" i="34"/>
  <c r="I34" i="37" s="1"/>
  <c r="BH19" i="34"/>
  <c r="E34" i="37" s="1"/>
  <c r="BJ19" i="34"/>
  <c r="G34" i="37" s="1"/>
  <c r="BN55" i="34"/>
  <c r="BI55" i="34"/>
  <c r="BO55" i="34"/>
  <c r="BF55" i="34"/>
  <c r="BK55" i="34"/>
  <c r="BH55" i="34"/>
  <c r="BG55" i="34"/>
  <c r="BJ55" i="34"/>
  <c r="BF45" i="34"/>
  <c r="C72" i="37" s="1"/>
  <c r="BL45" i="34"/>
  <c r="I72" i="37" s="1"/>
  <c r="BG45" i="34"/>
  <c r="D72" i="37" s="1"/>
  <c r="B72" i="37"/>
  <c r="BJ45" i="34"/>
  <c r="G72" i="37" s="1"/>
  <c r="BO45" i="34"/>
  <c r="L72" i="37" s="1"/>
  <c r="BM45" i="34"/>
  <c r="J72" i="37" s="1"/>
  <c r="BN45" i="34"/>
  <c r="K72" i="37" s="1"/>
  <c r="BK45" i="34"/>
  <c r="H72" i="37" s="1"/>
  <c r="BI45" i="34"/>
  <c r="F72" i="37" s="1"/>
  <c r="BH45" i="34"/>
  <c r="E72" i="37" s="1"/>
  <c r="BH37" i="34"/>
  <c r="E64" i="37" s="1"/>
  <c r="BJ37" i="34"/>
  <c r="G64" i="37" s="1"/>
  <c r="BK37" i="34"/>
  <c r="H64" i="37" s="1"/>
  <c r="BL37" i="34"/>
  <c r="I64" i="37" s="1"/>
  <c r="BM37" i="34"/>
  <c r="J64" i="37" s="1"/>
  <c r="BI37" i="34"/>
  <c r="F64" i="37" s="1"/>
  <c r="BO37" i="34"/>
  <c r="L64" i="37" s="1"/>
  <c r="BG37" i="34"/>
  <c r="D64" i="37" s="1"/>
  <c r="BF37" i="34"/>
  <c r="C64" i="37" s="1"/>
  <c r="B64" i="37"/>
  <c r="BN37" i="34"/>
  <c r="K64" i="37" s="1"/>
  <c r="B7" i="37"/>
  <c r="BI4" i="34"/>
  <c r="F7" i="37" s="1"/>
  <c r="BF4" i="34"/>
  <c r="C7" i="37" s="1"/>
  <c r="BL4" i="34"/>
  <c r="I7" i="37" s="1"/>
  <c r="BH4" i="34"/>
  <c r="E7" i="37" s="1"/>
  <c r="BG4" i="34"/>
  <c r="D7" i="37" s="1"/>
  <c r="BO4" i="34"/>
  <c r="L7" i="37" s="1"/>
  <c r="BK4" i="34"/>
  <c r="H7" i="37" s="1"/>
  <c r="BN4" i="34"/>
  <c r="K7" i="37" s="1"/>
  <c r="BM4" i="34"/>
  <c r="J7" i="37" s="1"/>
  <c r="BJ4" i="34"/>
  <c r="G7" i="37" s="1"/>
  <c r="BO31" i="34"/>
  <c r="L46" i="37" s="1"/>
  <c r="BM31" i="34"/>
  <c r="J46" i="37" s="1"/>
  <c r="BF31" i="34"/>
  <c r="C46" i="37" s="1"/>
  <c r="BI31" i="34"/>
  <c r="F46" i="37" s="1"/>
  <c r="BH31" i="34"/>
  <c r="E46" i="37" s="1"/>
  <c r="BN31" i="34"/>
  <c r="K46" i="37" s="1"/>
  <c r="BL31" i="34"/>
  <c r="I46" i="37" s="1"/>
  <c r="BG31" i="34"/>
  <c r="D46" i="37" s="1"/>
  <c r="BJ31" i="34"/>
  <c r="G46" i="37" s="1"/>
  <c r="B46" i="37"/>
  <c r="BK31" i="34"/>
  <c r="H46" i="37" s="1"/>
  <c r="B73" i="37"/>
  <c r="BH46" i="34"/>
  <c r="E73" i="37" s="1"/>
  <c r="BO46" i="34"/>
  <c r="L73" i="37" s="1"/>
  <c r="BG46" i="34"/>
  <c r="D73" i="37" s="1"/>
  <c r="BI46" i="34"/>
  <c r="F73" i="37" s="1"/>
  <c r="BN46" i="34"/>
  <c r="K73" i="37" s="1"/>
  <c r="BL46" i="34"/>
  <c r="I73" i="37" s="1"/>
  <c r="BK46" i="34"/>
  <c r="H73" i="37" s="1"/>
  <c r="BM46" i="34"/>
  <c r="J73" i="37" s="1"/>
  <c r="BF46" i="34"/>
  <c r="C73" i="37" s="1"/>
  <c r="BJ46" i="34"/>
  <c r="G73" i="37" s="1"/>
  <c r="BJ33" i="34"/>
  <c r="G60" i="37" s="1"/>
  <c r="BL33" i="34"/>
  <c r="I60" i="37" s="1"/>
  <c r="BM33" i="34"/>
  <c r="J60" i="37" s="1"/>
  <c r="BO33" i="34"/>
  <c r="L60" i="37" s="1"/>
  <c r="BG33" i="34"/>
  <c r="D60" i="37" s="1"/>
  <c r="BK33" i="34"/>
  <c r="H60" i="37" s="1"/>
  <c r="BI33" i="34"/>
  <c r="F60" i="37" s="1"/>
  <c r="BH33" i="34"/>
  <c r="E60" i="37" s="1"/>
  <c r="B60" i="37"/>
  <c r="BF33" i="34"/>
  <c r="C60" i="37" s="1"/>
  <c r="BN33" i="34"/>
  <c r="K60" i="37" s="1"/>
  <c r="BL5" i="34"/>
  <c r="I8" i="37" s="1"/>
  <c r="B8" i="37"/>
  <c r="BJ5" i="34"/>
  <c r="G8" i="37" s="1"/>
  <c r="BH5" i="34"/>
  <c r="E8" i="37" s="1"/>
  <c r="BO5" i="34"/>
  <c r="L8" i="37" s="1"/>
  <c r="BF5" i="34"/>
  <c r="C8" i="37" s="1"/>
  <c r="BM5" i="34"/>
  <c r="J8" i="37" s="1"/>
  <c r="BG5" i="34"/>
  <c r="D8" i="37" s="1"/>
  <c r="BK5" i="34"/>
  <c r="H8" i="37" s="1"/>
  <c r="BI5" i="34"/>
  <c r="F8" i="37" s="1"/>
  <c r="BN5" i="34"/>
  <c r="K8" i="37" s="1"/>
  <c r="BH22" i="34"/>
  <c r="E37" i="37" s="1"/>
  <c r="BN22" i="34"/>
  <c r="K37" i="37" s="1"/>
  <c r="BJ22" i="34"/>
  <c r="G37" i="37" s="1"/>
  <c r="BO22" i="34"/>
  <c r="L37" i="37" s="1"/>
  <c r="BM22" i="34"/>
  <c r="J37" i="37" s="1"/>
  <c r="B37" i="37"/>
  <c r="BK22" i="34"/>
  <c r="H37" i="37" s="1"/>
  <c r="BI22" i="34"/>
  <c r="F37" i="37" s="1"/>
  <c r="BF22" i="34"/>
  <c r="C37" i="37" s="1"/>
  <c r="BL22" i="34"/>
  <c r="I37" i="37" s="1"/>
  <c r="BG22" i="34"/>
  <c r="D37" i="37" s="1"/>
  <c r="BH23" i="34"/>
  <c r="E38" i="37" s="1"/>
  <c r="BG23" i="34"/>
  <c r="D38" i="37" s="1"/>
  <c r="BI23" i="34"/>
  <c r="F38" i="37" s="1"/>
  <c r="B38" i="37"/>
  <c r="BF23" i="34"/>
  <c r="C38" i="37" s="1"/>
  <c r="BM23" i="34"/>
  <c r="J38" i="37" s="1"/>
  <c r="BJ23" i="34"/>
  <c r="G38" i="37" s="1"/>
  <c r="BL23" i="34"/>
  <c r="I38" i="37" s="1"/>
  <c r="BK23" i="34"/>
  <c r="H38" i="37" s="1"/>
  <c r="BN23" i="34"/>
  <c r="K38" i="37" s="1"/>
  <c r="BO23" i="34"/>
  <c r="L38" i="37" s="1"/>
  <c r="BH57" i="34"/>
  <c r="BI57" i="34"/>
  <c r="BJ57" i="34"/>
  <c r="BK57" i="34"/>
  <c r="BF57" i="34"/>
  <c r="BN57" i="34"/>
  <c r="BO57" i="34"/>
  <c r="BG57" i="34"/>
  <c r="BH12" i="34"/>
  <c r="E15" i="37" s="1"/>
  <c r="BJ12" i="34"/>
  <c r="G15" i="37" s="1"/>
  <c r="BM12" i="34"/>
  <c r="J15" i="37" s="1"/>
  <c r="BO12" i="34"/>
  <c r="L15" i="37" s="1"/>
  <c r="BF12" i="34"/>
  <c r="C15" i="37" s="1"/>
  <c r="B15" i="37"/>
  <c r="BI12" i="34"/>
  <c r="F15" i="37" s="1"/>
  <c r="BN12" i="34"/>
  <c r="K15" i="37" s="1"/>
  <c r="BL12" i="34"/>
  <c r="I15" i="37" s="1"/>
  <c r="BK12" i="34"/>
  <c r="H15" i="37" s="1"/>
  <c r="BG12" i="34"/>
  <c r="D15" i="37" s="1"/>
  <c r="BI20" i="34"/>
  <c r="F35" i="37" s="1"/>
  <c r="BN20" i="34"/>
  <c r="K35" i="37" s="1"/>
  <c r="BL20" i="34"/>
  <c r="I35" i="37" s="1"/>
  <c r="BH20" i="34"/>
  <c r="E35" i="37" s="1"/>
  <c r="BG20" i="34"/>
  <c r="D35" i="37" s="1"/>
  <c r="BF20" i="34"/>
  <c r="C35" i="37" s="1"/>
  <c r="BJ20" i="34"/>
  <c r="G35" i="37" s="1"/>
  <c r="BM20" i="34"/>
  <c r="J35" i="37" s="1"/>
  <c r="BO20" i="34"/>
  <c r="L35" i="37" s="1"/>
  <c r="BK20" i="34"/>
  <c r="H35" i="37" s="1"/>
  <c r="B35" i="37"/>
  <c r="BO44" i="34"/>
  <c r="L71" i="3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MSATO</author>
  </authors>
  <commentList>
    <comment ref="H5" authorId="0" shapeId="0" xr:uid="{00000000-0006-0000-0200-000001000000}">
      <text>
        <r>
          <rPr>
            <b/>
            <sz val="9"/>
            <color indexed="81"/>
            <rFont val="ＭＳ Ｐゴシック"/>
            <family val="3"/>
            <charset val="128"/>
          </rPr>
          <t>１種目につき１行使用してください。（２種目に申込む場合は２行使用してください。）</t>
        </r>
      </text>
    </comment>
    <comment ref="AN6" authorId="0" shapeId="0" xr:uid="{00000000-0006-0000-0200-000002000000}">
      <text>
        <r>
          <rPr>
            <sz val="9"/>
            <color indexed="81"/>
            <rFont val="ＭＳ Ｐゴシック"/>
            <family val="3"/>
            <charset val="128"/>
          </rPr>
          <t xml:space="preserve">他県選手の場合は右側の「登録県」の列を変更してください。
</t>
        </r>
      </text>
    </comment>
    <comment ref="AQ6" authorId="0" shapeId="0" xr:uid="{00000000-0006-0000-0200-000003000000}">
      <text>
        <r>
          <rPr>
            <b/>
            <sz val="9"/>
            <color indexed="81"/>
            <rFont val="ＭＳ ゴシック"/>
            <family val="3"/>
            <charset val="128"/>
          </rPr>
          <t>"X1"に入力可能なもの</t>
        </r>
        <r>
          <rPr>
            <sz val="9"/>
            <color indexed="81"/>
            <rFont val="ＭＳ ゴシック"/>
            <family val="3"/>
            <charset val="128"/>
          </rPr>
          <t xml:space="preserve">
OPN・・・オープン参加
*・・・規格外資格記録
OPN*・・・オープン参加
　　　かつ規格外資格記録
</t>
        </r>
        <r>
          <rPr>
            <sz val="9"/>
            <color indexed="81"/>
            <rFont val="ＭＳ Ｐゴシック"/>
            <family val="3"/>
            <charset val="128"/>
          </rPr>
          <t xml:space="preserve">
</t>
        </r>
      </text>
    </comment>
    <comment ref="AS6" authorId="0" shapeId="0" xr:uid="{00000000-0006-0000-0200-000004000000}">
      <text>
        <r>
          <rPr>
            <sz val="9"/>
            <color indexed="81"/>
            <rFont val="ＭＳ Ｐゴシック"/>
            <family val="3"/>
            <charset val="128"/>
          </rPr>
          <t xml:space="preserve">他県の場合はリストから選択して修正してください。（初期値は「山形」になっています。）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MSATO</author>
  </authors>
  <commentList>
    <comment ref="AM6" authorId="0" shapeId="0" xr:uid="{00000000-0006-0000-0300-000001000000}">
      <text>
        <r>
          <rPr>
            <b/>
            <sz val="9"/>
            <color indexed="81"/>
            <rFont val="ＭＳ ゴシック"/>
            <family val="3"/>
            <charset val="128"/>
          </rPr>
          <t>"X1"に入力可能なもの</t>
        </r>
        <r>
          <rPr>
            <sz val="9"/>
            <color indexed="81"/>
            <rFont val="ＭＳ ゴシック"/>
            <family val="3"/>
            <charset val="128"/>
          </rPr>
          <t xml:space="preserve">
OPN・・・オープン参加
*・・・規格外資格記録
OPN*・・・オープン参加
　　　かつ規格外資格記録
</t>
        </r>
        <r>
          <rPr>
            <sz val="9"/>
            <color indexed="81"/>
            <rFont val="ＭＳ Ｐゴシック"/>
            <family val="3"/>
            <charset val="128"/>
          </rPr>
          <t xml:space="preserve">
</t>
        </r>
      </text>
    </comment>
  </commentList>
</comments>
</file>

<file path=xl/sharedStrings.xml><?xml version="1.0" encoding="utf-8"?>
<sst xmlns="http://schemas.openxmlformats.org/spreadsheetml/2006/main" count="2733" uniqueCount="1122">
  <si>
    <t>所属・学校名</t>
    <rPh sb="0" eb="2">
      <t>ショゾク</t>
    </rPh>
    <rPh sb="3" eb="5">
      <t>ガッコウ</t>
    </rPh>
    <rPh sb="5" eb="6">
      <t>メイ</t>
    </rPh>
    <phoneticPr fontId="1"/>
  </si>
  <si>
    <t>登録番号</t>
    <rPh sb="0" eb="2">
      <t>トウロク</t>
    </rPh>
    <rPh sb="2" eb="4">
      <t>バンゴウ</t>
    </rPh>
    <phoneticPr fontId="1"/>
  </si>
  <si>
    <t>氏名</t>
    <rPh sb="0" eb="2">
      <t>シメイ</t>
    </rPh>
    <phoneticPr fontId="1"/>
  </si>
  <si>
    <t>学年</t>
    <rPh sb="0" eb="2">
      <t>ガクネン</t>
    </rPh>
    <phoneticPr fontId="1"/>
  </si>
  <si>
    <t>性別</t>
    <rPh sb="0" eb="2">
      <t>セイベツ</t>
    </rPh>
    <phoneticPr fontId="1"/>
  </si>
  <si>
    <t>種目</t>
    <rPh sb="0" eb="2">
      <t>シュモク</t>
    </rPh>
    <phoneticPr fontId="1"/>
  </si>
  <si>
    <t>備考</t>
    <rPh sb="0" eb="2">
      <t>ビコウ</t>
    </rPh>
    <phoneticPr fontId="1"/>
  </si>
  <si>
    <t>男</t>
    <rPh sb="0" eb="1">
      <t>オトコ</t>
    </rPh>
    <phoneticPr fontId="1"/>
  </si>
  <si>
    <t>女</t>
    <rPh sb="0" eb="1">
      <t>オンナ</t>
    </rPh>
    <phoneticPr fontId="1"/>
  </si>
  <si>
    <t>公認最高記録</t>
    <rPh sb="0" eb="2">
      <t>コウニン</t>
    </rPh>
    <rPh sb="2" eb="4">
      <t>サイコウ</t>
    </rPh>
    <rPh sb="4" eb="6">
      <t>キロク</t>
    </rPh>
    <phoneticPr fontId="1"/>
  </si>
  <si>
    <t>漢字・ほか</t>
    <rPh sb="0" eb="2">
      <t>カンジ</t>
    </rPh>
    <phoneticPr fontId="1"/>
  </si>
  <si>
    <t>所属電話番号</t>
    <rPh sb="0" eb="2">
      <t>ショゾク</t>
    </rPh>
    <rPh sb="2" eb="4">
      <t>デンワ</t>
    </rPh>
    <rPh sb="4" eb="6">
      <t>バンゴウ</t>
    </rPh>
    <phoneticPr fontId="1"/>
  </si>
  <si>
    <t>問合先電話番号
(携帯電話等)</t>
    <rPh sb="0" eb="2">
      <t>トイアワ</t>
    </rPh>
    <rPh sb="2" eb="3">
      <t>サキ</t>
    </rPh>
    <rPh sb="3" eb="5">
      <t>デンワ</t>
    </rPh>
    <rPh sb="5" eb="7">
      <t>バンゴウ</t>
    </rPh>
    <rPh sb="9" eb="11">
      <t>ケイタイ</t>
    </rPh>
    <rPh sb="11" eb="13">
      <t>デンワ</t>
    </rPh>
    <rPh sb="13" eb="14">
      <t>トウ</t>
    </rPh>
    <phoneticPr fontId="1"/>
  </si>
  <si>
    <t>DB</t>
    <phoneticPr fontId="1"/>
  </si>
  <si>
    <t>記録</t>
    <rPh sb="0" eb="2">
      <t>キロク</t>
    </rPh>
    <phoneticPr fontId="1"/>
  </si>
  <si>
    <t>S1</t>
    <phoneticPr fontId="1"/>
  </si>
  <si>
    <t>ZK</t>
    <phoneticPr fontId="1"/>
  </si>
  <si>
    <t>N1</t>
    <phoneticPr fontId="1"/>
  </si>
  <si>
    <t>N2</t>
    <phoneticPr fontId="1"/>
  </si>
  <si>
    <t>MC</t>
    <phoneticPr fontId="1"/>
  </si>
  <si>
    <t>KC</t>
  </si>
  <si>
    <t>N1</t>
  </si>
  <si>
    <t>鶴岡高専</t>
  </si>
  <si>
    <t>KC</t>
    <phoneticPr fontId="1"/>
  </si>
  <si>
    <t>所属略称</t>
    <rPh sb="0" eb="2">
      <t>ショゾク</t>
    </rPh>
    <rPh sb="2" eb="4">
      <t>リャクショウ</t>
    </rPh>
    <phoneticPr fontId="1"/>
  </si>
  <si>
    <t>MC</t>
  </si>
  <si>
    <t>MC</t>
    <phoneticPr fontId="1"/>
  </si>
  <si>
    <t>X1</t>
    <phoneticPr fontId="1"/>
  </si>
  <si>
    <t>種目(申込)</t>
    <rPh sb="0" eb="2">
      <t>シュモク</t>
    </rPh>
    <rPh sb="3" eb="5">
      <t>モウシコ</t>
    </rPh>
    <phoneticPr fontId="1"/>
  </si>
  <si>
    <t>ZK</t>
  </si>
  <si>
    <t>N2</t>
  </si>
  <si>
    <t>区分</t>
    <rPh sb="0" eb="2">
      <t>クブン</t>
    </rPh>
    <phoneticPr fontId="1"/>
  </si>
  <si>
    <t>一般</t>
    <rPh sb="0" eb="2">
      <t>イッパン</t>
    </rPh>
    <phoneticPr fontId="1"/>
  </si>
  <si>
    <t>大学</t>
    <rPh sb="0" eb="2">
      <t>ダイガク</t>
    </rPh>
    <phoneticPr fontId="1"/>
  </si>
  <si>
    <t>中学</t>
    <rPh sb="0" eb="2">
      <t>チュウガク</t>
    </rPh>
    <phoneticPr fontId="1"/>
  </si>
  <si>
    <t>高校</t>
    <rPh sb="0" eb="2">
      <t>コウコウ</t>
    </rPh>
    <phoneticPr fontId="1"/>
  </si>
  <si>
    <t>区分性別</t>
    <rPh sb="0" eb="2">
      <t>クブン</t>
    </rPh>
    <rPh sb="2" eb="4">
      <t>セイベツ</t>
    </rPh>
    <phoneticPr fontId="1"/>
  </si>
  <si>
    <t>一般男</t>
    <rPh sb="0" eb="2">
      <t>イッパン</t>
    </rPh>
    <rPh sb="2" eb="3">
      <t>オトコ</t>
    </rPh>
    <phoneticPr fontId="1"/>
  </si>
  <si>
    <t>大学男</t>
    <rPh sb="0" eb="2">
      <t>ダイガク</t>
    </rPh>
    <rPh sb="2" eb="3">
      <t>オトコ</t>
    </rPh>
    <phoneticPr fontId="1"/>
  </si>
  <si>
    <t>高校男</t>
    <rPh sb="0" eb="2">
      <t>コウコウ</t>
    </rPh>
    <rPh sb="2" eb="3">
      <t>オトコ</t>
    </rPh>
    <phoneticPr fontId="1"/>
  </si>
  <si>
    <t>中学男</t>
    <rPh sb="0" eb="2">
      <t>チュウガク</t>
    </rPh>
    <rPh sb="2" eb="3">
      <t>オトコ</t>
    </rPh>
    <phoneticPr fontId="1"/>
  </si>
  <si>
    <t>小学男</t>
    <rPh sb="0" eb="2">
      <t>ショウガク</t>
    </rPh>
    <rPh sb="2" eb="3">
      <t>オトコ</t>
    </rPh>
    <phoneticPr fontId="1"/>
  </si>
  <si>
    <t>一般女</t>
    <rPh sb="0" eb="2">
      <t>イッパン</t>
    </rPh>
    <rPh sb="2" eb="3">
      <t>オンナ</t>
    </rPh>
    <phoneticPr fontId="1"/>
  </si>
  <si>
    <t>大学女</t>
    <rPh sb="0" eb="2">
      <t>ダイガク</t>
    </rPh>
    <rPh sb="2" eb="3">
      <t>オンナ</t>
    </rPh>
    <phoneticPr fontId="1"/>
  </si>
  <si>
    <t>高校女</t>
    <rPh sb="0" eb="2">
      <t>コウコウ</t>
    </rPh>
    <rPh sb="2" eb="3">
      <t>オンナ</t>
    </rPh>
    <phoneticPr fontId="1"/>
  </si>
  <si>
    <t>中学女</t>
    <rPh sb="0" eb="2">
      <t>チュウガク</t>
    </rPh>
    <rPh sb="2" eb="3">
      <t>オンナ</t>
    </rPh>
    <phoneticPr fontId="1"/>
  </si>
  <si>
    <t>小学女</t>
    <rPh sb="0" eb="2">
      <t>ショウガク</t>
    </rPh>
    <rPh sb="2" eb="3">
      <t>オンナ</t>
    </rPh>
    <phoneticPr fontId="1"/>
  </si>
  <si>
    <t>code</t>
    <phoneticPr fontId="1"/>
  </si>
  <si>
    <t>種目略称</t>
    <rPh sb="0" eb="2">
      <t>シュモク</t>
    </rPh>
    <rPh sb="2" eb="4">
      <t>リャクショウ</t>
    </rPh>
    <phoneticPr fontId="1"/>
  </si>
  <si>
    <t>種目code</t>
    <rPh sb="0" eb="2">
      <t>シュモク</t>
    </rPh>
    <phoneticPr fontId="1"/>
  </si>
  <si>
    <t>種目code説明</t>
    <rPh sb="0" eb="2">
      <t>シュモク</t>
    </rPh>
    <rPh sb="6" eb="8">
      <t>セツメイ</t>
    </rPh>
    <phoneticPr fontId="1"/>
  </si>
  <si>
    <t>左3桁は種目code</t>
    <rPh sb="0" eb="1">
      <t>ヒダリ</t>
    </rPh>
    <rPh sb="2" eb="3">
      <t>ケタ</t>
    </rPh>
    <rPh sb="4" eb="6">
      <t>シュモク</t>
    </rPh>
    <phoneticPr fontId="1"/>
  </si>
  <si>
    <t>4桁目は種別</t>
    <rPh sb="1" eb="2">
      <t>ケタ</t>
    </rPh>
    <rPh sb="2" eb="3">
      <t>メ</t>
    </rPh>
    <rPh sb="4" eb="6">
      <t>シュベツ</t>
    </rPh>
    <phoneticPr fontId="1"/>
  </si>
  <si>
    <t>　　0=なし</t>
    <phoneticPr fontId="1"/>
  </si>
  <si>
    <t>　　1=一般高校</t>
    <rPh sb="4" eb="6">
      <t>イッパン</t>
    </rPh>
    <rPh sb="6" eb="8">
      <t>コウコウ</t>
    </rPh>
    <phoneticPr fontId="1"/>
  </si>
  <si>
    <t>　　2=一般</t>
    <rPh sb="4" eb="6">
      <t>イッパン</t>
    </rPh>
    <phoneticPr fontId="1"/>
  </si>
  <si>
    <t>　　3=高校</t>
    <rPh sb="4" eb="6">
      <t>コウコウ</t>
    </rPh>
    <phoneticPr fontId="1"/>
  </si>
  <si>
    <t>　　4=中学</t>
    <rPh sb="4" eb="6">
      <t>チュウガク</t>
    </rPh>
    <phoneticPr fontId="1"/>
  </si>
  <si>
    <t>　　5=小学</t>
    <rPh sb="4" eb="6">
      <t>ショウガク</t>
    </rPh>
    <phoneticPr fontId="1"/>
  </si>
  <si>
    <t>02</t>
  </si>
  <si>
    <t>03</t>
  </si>
  <si>
    <t>04</t>
  </si>
  <si>
    <t>05</t>
  </si>
  <si>
    <t>06</t>
  </si>
  <si>
    <t>07</t>
  </si>
  <si>
    <t>08</t>
  </si>
  <si>
    <t>09</t>
  </si>
  <si>
    <t>種目番号</t>
    <rPh sb="0" eb="2">
      <t>シュモク</t>
    </rPh>
    <rPh sb="2" eb="4">
      <t>バンゴウ</t>
    </rPh>
    <phoneticPr fontId="1"/>
  </si>
  <si>
    <t>北海道</t>
  </si>
  <si>
    <t>神奈川</t>
  </si>
  <si>
    <t>和歌山</t>
  </si>
  <si>
    <t>鹿児島</t>
  </si>
  <si>
    <t>01</t>
    <phoneticPr fontId="6"/>
  </si>
  <si>
    <t>青森</t>
  </si>
  <si>
    <t>岩手</t>
  </si>
  <si>
    <t>宮城</t>
  </si>
  <si>
    <t>秋田</t>
  </si>
  <si>
    <t>山形</t>
  </si>
  <si>
    <t>福島</t>
  </si>
  <si>
    <t>茨城</t>
  </si>
  <si>
    <t>栃木</t>
  </si>
  <si>
    <t>群馬</t>
  </si>
  <si>
    <t>埼玉</t>
  </si>
  <si>
    <t>千葉</t>
  </si>
  <si>
    <t>東京</t>
  </si>
  <si>
    <t>新潟</t>
  </si>
  <si>
    <t>富山</t>
  </si>
  <si>
    <t>石川</t>
  </si>
  <si>
    <t>福井</t>
  </si>
  <si>
    <t>山梨</t>
  </si>
  <si>
    <t>長野</t>
  </si>
  <si>
    <t>岐阜</t>
  </si>
  <si>
    <t>静岡</t>
  </si>
  <si>
    <t>愛知</t>
  </si>
  <si>
    <t>三重</t>
  </si>
  <si>
    <t>滋賀</t>
  </si>
  <si>
    <t>京都</t>
  </si>
  <si>
    <t>大阪</t>
  </si>
  <si>
    <t>兵庫</t>
  </si>
  <si>
    <t>奈良</t>
  </si>
  <si>
    <t>鳥取</t>
  </si>
  <si>
    <t>島根</t>
  </si>
  <si>
    <t>岡山</t>
  </si>
  <si>
    <t>広島</t>
  </si>
  <si>
    <t>山口</t>
  </si>
  <si>
    <t>徳島</t>
  </si>
  <si>
    <t>香川</t>
  </si>
  <si>
    <t>愛媛</t>
  </si>
  <si>
    <t>高知</t>
  </si>
  <si>
    <t>福岡</t>
  </si>
  <si>
    <t>佐賀</t>
  </si>
  <si>
    <t>長崎</t>
  </si>
  <si>
    <t>熊本</t>
  </si>
  <si>
    <t>大分</t>
  </si>
  <si>
    <t>宮崎</t>
  </si>
  <si>
    <t>沖縄</t>
  </si>
  <si>
    <t>学連</t>
  </si>
  <si>
    <t>登録県</t>
    <rPh sb="0" eb="2">
      <t>トウロク</t>
    </rPh>
    <rPh sb="2" eb="3">
      <t>ケン</t>
    </rPh>
    <phoneticPr fontId="1"/>
  </si>
  <si>
    <t>健康証明書・出場認知書</t>
    <rPh sb="0" eb="2">
      <t>ケンコウ</t>
    </rPh>
    <rPh sb="2" eb="4">
      <t>ショウメイ</t>
    </rPh>
    <rPh sb="4" eb="5">
      <t>ショ</t>
    </rPh>
    <rPh sb="6" eb="8">
      <t>シュツジョウ</t>
    </rPh>
    <rPh sb="8" eb="10">
      <t>ニンチ</t>
    </rPh>
    <rPh sb="10" eb="11">
      <t>ショ</t>
    </rPh>
    <phoneticPr fontId="1"/>
  </si>
  <si>
    <t>種目（リレー種目）</t>
    <rPh sb="0" eb="1">
      <t>タネ</t>
    </rPh>
    <rPh sb="1" eb="2">
      <t>メ</t>
    </rPh>
    <rPh sb="6" eb="8">
      <t>シュモク</t>
    </rPh>
    <rPh sb="7" eb="8">
      <t>ジンシュ</t>
    </rPh>
    <phoneticPr fontId="1"/>
  </si>
  <si>
    <t>メンバー</t>
    <phoneticPr fontId="7"/>
  </si>
  <si>
    <t>氏名(漢字・ほか)</t>
    <rPh sb="0" eb="2">
      <t>シメイ</t>
    </rPh>
    <rPh sb="3" eb="5">
      <t>カンジ</t>
    </rPh>
    <phoneticPr fontId="1"/>
  </si>
  <si>
    <t>所属電話番号</t>
    <phoneticPr fontId="7"/>
  </si>
  <si>
    <t>問合先電話番号
(携帯電話等)</t>
    <rPh sb="9" eb="11">
      <t>ケイタイ</t>
    </rPh>
    <rPh sb="11" eb="13">
      <t>デンワ</t>
    </rPh>
    <rPh sb="13" eb="14">
      <t>トウ</t>
    </rPh>
    <phoneticPr fontId="7"/>
  </si>
  <si>
    <t>DB</t>
  </si>
  <si>
    <t>所属</t>
    <rPh sb="0" eb="2">
      <t>ショゾク</t>
    </rPh>
    <phoneticPr fontId="1"/>
  </si>
  <si>
    <t>所属</t>
    <rPh sb="0" eb="2">
      <t>ショゾク</t>
    </rPh>
    <phoneticPr fontId="7"/>
  </si>
  <si>
    <t>氏名加工</t>
    <rPh sb="0" eb="2">
      <t>シメイ</t>
    </rPh>
    <rPh sb="2" eb="4">
      <t>カコウ</t>
    </rPh>
    <phoneticPr fontId="1"/>
  </si>
  <si>
    <t>氏名加工</t>
    <rPh sb="0" eb="2">
      <t>シメイ</t>
    </rPh>
    <rPh sb="2" eb="4">
      <t>カコウ</t>
    </rPh>
    <phoneticPr fontId="7"/>
  </si>
  <si>
    <t>SX</t>
    <phoneticPr fontId="1"/>
  </si>
  <si>
    <t>SX</t>
    <phoneticPr fontId="7"/>
  </si>
  <si>
    <t>TM</t>
    <phoneticPr fontId="1"/>
  </si>
  <si>
    <t>S1</t>
    <phoneticPr fontId="1"/>
  </si>
  <si>
    <t>S2</t>
    <phoneticPr fontId="1"/>
  </si>
  <si>
    <t>S3</t>
    <phoneticPr fontId="1"/>
  </si>
  <si>
    <t>S4</t>
    <phoneticPr fontId="1"/>
  </si>
  <si>
    <t>S5</t>
    <phoneticPr fontId="1"/>
  </si>
  <si>
    <t>S6</t>
    <phoneticPr fontId="1"/>
  </si>
  <si>
    <t>男</t>
    <rPh sb="0" eb="1">
      <t>オトコ</t>
    </rPh>
    <phoneticPr fontId="9"/>
  </si>
  <si>
    <t>女</t>
    <rPh sb="0" eb="1">
      <t>オンナ</t>
    </rPh>
    <phoneticPr fontId="9"/>
  </si>
  <si>
    <t>必ず記入してください。全てのシートに反映されます。</t>
    <rPh sb="0" eb="1">
      <t>カナラ</t>
    </rPh>
    <rPh sb="2" eb="4">
      <t>キニュウ</t>
    </rPh>
    <rPh sb="11" eb="12">
      <t>スベ</t>
    </rPh>
    <rPh sb="18" eb="20">
      <t>ハンエイ</t>
    </rPh>
    <phoneticPr fontId="1"/>
  </si>
  <si>
    <r>
      <t>所属・学校名</t>
    </r>
    <r>
      <rPr>
        <b/>
        <sz val="12"/>
        <color rgb="FFFF0000"/>
        <rFont val="ＭＳ Ｐゴシック"/>
        <family val="3"/>
        <charset val="128"/>
        <scheme val="minor"/>
      </rPr>
      <t>（正式名称）</t>
    </r>
    <rPh sb="0" eb="2">
      <t>ショゾク</t>
    </rPh>
    <rPh sb="3" eb="5">
      <t>ガッコウ</t>
    </rPh>
    <rPh sb="5" eb="6">
      <t>メイ</t>
    </rPh>
    <rPh sb="7" eb="9">
      <t>セイシキ</t>
    </rPh>
    <rPh sb="9" eb="11">
      <t>メイショウ</t>
    </rPh>
    <phoneticPr fontId="1"/>
  </si>
  <si>
    <r>
      <t>所属・学校名</t>
    </r>
    <r>
      <rPr>
        <b/>
        <sz val="12"/>
        <color rgb="FFFF0000"/>
        <rFont val="ＭＳ Ｐゴシック"/>
        <family val="3"/>
        <charset val="128"/>
        <scheme val="minor"/>
      </rPr>
      <t>（略称：全角７文字以内）</t>
    </r>
    <rPh sb="0" eb="2">
      <t>ショゾク</t>
    </rPh>
    <rPh sb="3" eb="5">
      <t>ガッコウ</t>
    </rPh>
    <rPh sb="5" eb="6">
      <t>メイ</t>
    </rPh>
    <rPh sb="7" eb="9">
      <t>リャクショウ</t>
    </rPh>
    <rPh sb="10" eb="12">
      <t>ゼンカク</t>
    </rPh>
    <rPh sb="13" eb="15">
      <t>モジ</t>
    </rPh>
    <rPh sb="15" eb="17">
      <t>イナイ</t>
    </rPh>
    <phoneticPr fontId="1"/>
  </si>
  <si>
    <t>↑必ず記入をお願いします。</t>
    <rPh sb="1" eb="2">
      <t>カナラ</t>
    </rPh>
    <rPh sb="3" eb="5">
      <t>キニュウ</t>
    </rPh>
    <rPh sb="7" eb="8">
      <t>ネガ</t>
    </rPh>
    <phoneticPr fontId="1"/>
  </si>
  <si>
    <t>男</t>
    <rPh sb="0" eb="1">
      <t>オトコ</t>
    </rPh>
    <phoneticPr fontId="7"/>
  </si>
  <si>
    <t>女</t>
    <rPh sb="0" eb="1">
      <t>オンナ</t>
    </rPh>
    <phoneticPr fontId="7"/>
  </si>
  <si>
    <t>男countif</t>
    <rPh sb="0" eb="1">
      <t>オトコ</t>
    </rPh>
    <phoneticPr fontId="1"/>
  </si>
  <si>
    <t>男sum</t>
    <rPh sb="0" eb="1">
      <t>オトコ</t>
    </rPh>
    <phoneticPr fontId="1"/>
  </si>
  <si>
    <t>女countif</t>
    <rPh sb="0" eb="1">
      <t>オンナ</t>
    </rPh>
    <phoneticPr fontId="1"/>
  </si>
  <si>
    <t>女sum</t>
    <rPh sb="0" eb="1">
      <t>オンナ</t>
    </rPh>
    <phoneticPr fontId="1"/>
  </si>
  <si>
    <t>00200</t>
  </si>
  <si>
    <t>00300</t>
  </si>
  <si>
    <t>00500</t>
  </si>
  <si>
    <t>00600</t>
  </si>
  <si>
    <t>00800</t>
  </si>
  <si>
    <t>01100</t>
  </si>
  <si>
    <t>03400</t>
  </si>
  <si>
    <t>03700</t>
  </si>
  <si>
    <t>05300</t>
  </si>
  <si>
    <t>男子４×１００ｍ</t>
  </si>
  <si>
    <t>60100</t>
  </si>
  <si>
    <t>60300</t>
  </si>
  <si>
    <t>07100</t>
  </si>
  <si>
    <t>07200</t>
  </si>
  <si>
    <t>07300</t>
  </si>
  <si>
    <t>07400</t>
  </si>
  <si>
    <t>04400</t>
  </si>
  <si>
    <t>04600</t>
  </si>
  <si>
    <t>女子４×１００ｍ</t>
  </si>
  <si>
    <t>08400</t>
  </si>
  <si>
    <t>08800</t>
  </si>
  <si>
    <t>09400</t>
  </si>
  <si>
    <t>09300</t>
  </si>
  <si>
    <t>女子４×４００ｍ</t>
    <phoneticPr fontId="7"/>
  </si>
  <si>
    <t>男子４×４００ｍ</t>
    <phoneticPr fontId="7"/>
  </si>
  <si>
    <t>学
年</t>
    <rPh sb="0" eb="1">
      <t>マナブ</t>
    </rPh>
    <rPh sb="2" eb="3">
      <t>ネン</t>
    </rPh>
    <phoneticPr fontId="1"/>
  </si>
  <si>
    <t>性
別</t>
    <rPh sb="0" eb="1">
      <t>セイ</t>
    </rPh>
    <rPh sb="2" eb="3">
      <t>ベツ</t>
    </rPh>
    <phoneticPr fontId="1"/>
  </si>
  <si>
    <t>記録</t>
    <rPh sb="0" eb="2">
      <t>キロク</t>
    </rPh>
    <phoneticPr fontId="1"/>
  </si>
  <si>
    <t>種目（個人種目）</t>
    <rPh sb="0" eb="1">
      <t>タネ</t>
    </rPh>
    <rPh sb="1" eb="2">
      <t>メ</t>
    </rPh>
    <rPh sb="3" eb="5">
      <t>コジン</t>
    </rPh>
    <rPh sb="5" eb="7">
      <t>シュモク</t>
    </rPh>
    <phoneticPr fontId="1"/>
  </si>
  <si>
    <t>風</t>
    <rPh sb="0" eb="1">
      <t>カゼ</t>
    </rPh>
    <phoneticPr fontId="1"/>
  </si>
  <si>
    <t>場所</t>
    <rPh sb="0" eb="2">
      <t>バショ</t>
    </rPh>
    <phoneticPr fontId="1"/>
  </si>
  <si>
    <t>連絡用
e-mailｱﾄﾞﾚｽ</t>
    <phoneticPr fontId="1"/>
  </si>
  <si>
    <t>登録
番号</t>
    <rPh sb="0" eb="2">
      <t>トウロク</t>
    </rPh>
    <rPh sb="3" eb="5">
      <t>バンゴウ</t>
    </rPh>
    <phoneticPr fontId="1"/>
  </si>
  <si>
    <t>連絡用
e-mailｱﾄﾞﾚｽ</t>
    <phoneticPr fontId="1"/>
  </si>
  <si>
    <t>会場</t>
    <rPh sb="0" eb="2">
      <t>カイジョウ</t>
    </rPh>
    <phoneticPr fontId="7"/>
  </si>
  <si>
    <t>記録</t>
    <rPh sb="0" eb="2">
      <t>キロク</t>
    </rPh>
    <phoneticPr fontId="7"/>
  </si>
  <si>
    <t>◎</t>
    <phoneticPr fontId="18"/>
  </si>
  <si>
    <t>絶対に守ってください</t>
    <rPh sb="0" eb="2">
      <t>ゼッタイ</t>
    </rPh>
    <rPh sb="3" eb="4">
      <t>マモ</t>
    </rPh>
    <phoneticPr fontId="18"/>
  </si>
  <si>
    <t>１．</t>
    <phoneticPr fontId="18"/>
  </si>
  <si>
    <t>各シートの「 行の削除 」「 列の削除 」「 セルの削除 」など</t>
    <phoneticPr fontId="18"/>
  </si>
  <si>
    <t>２．</t>
    <phoneticPr fontId="18"/>
  </si>
  <si>
    <t>各シートの「 行の挿入 」「 列の挿入 」「 セルの挿入 」など</t>
    <rPh sb="9" eb="11">
      <t>ソウニュウ</t>
    </rPh>
    <rPh sb="17" eb="19">
      <t>ソウニュウ</t>
    </rPh>
    <rPh sb="26" eb="28">
      <t>ソウニュウ</t>
    </rPh>
    <phoneticPr fontId="18"/>
  </si>
  <si>
    <t>３．</t>
    <phoneticPr fontId="18"/>
  </si>
  <si>
    <t>各シートの「 行のコピー 」「 列のコピー 」「 セルのコピー 」など</t>
    <phoneticPr fontId="18"/>
  </si>
  <si>
    <t>これらを守らないときは、取り込み用のデータが生成されないため</t>
    <rPh sb="4" eb="5">
      <t>マモ</t>
    </rPh>
    <rPh sb="12" eb="13">
      <t>ト</t>
    </rPh>
    <rPh sb="14" eb="15">
      <t>コ</t>
    </rPh>
    <rPh sb="16" eb="17">
      <t>ヨウ</t>
    </rPh>
    <rPh sb="22" eb="24">
      <t>セイセイ</t>
    </rPh>
    <phoneticPr fontId="18"/>
  </si>
  <si>
    <t>はじめに（説明書・注意書）</t>
    <rPh sb="5" eb="7">
      <t>セツメイ</t>
    </rPh>
    <rPh sb="7" eb="8">
      <t>ガ</t>
    </rPh>
    <rPh sb="9" eb="12">
      <t>チュウイガ</t>
    </rPh>
    <phoneticPr fontId="18"/>
  </si>
  <si>
    <t>○</t>
    <phoneticPr fontId="18"/>
  </si>
  <si>
    <t>“ 基礎データ ”シート</t>
    <rPh sb="2" eb="4">
      <t>キソ</t>
    </rPh>
    <phoneticPr fontId="18"/>
  </si>
  <si>
    <t>◎</t>
    <phoneticPr fontId="18"/>
  </si>
  <si>
    <t>①</t>
    <phoneticPr fontId="18"/>
  </si>
  <si>
    <t>②</t>
    <phoneticPr fontId="18"/>
  </si>
  <si>
    <t>ﾌﾘｶﾞﾅ(半角)</t>
    <rPh sb="6" eb="8">
      <t>ハンカク</t>
    </rPh>
    <phoneticPr fontId="1"/>
  </si>
  <si>
    <t>氏名(ﾌﾘｶﾞﾅ(半角))</t>
    <rPh sb="0" eb="2">
      <t>シメイ</t>
    </rPh>
    <rPh sb="9" eb="11">
      <t>ハンカク</t>
    </rPh>
    <phoneticPr fontId="1"/>
  </si>
  <si>
    <t>どこからかコピーした全角カタカナを貼りつけている場合が見られますが、</t>
    <rPh sb="10" eb="12">
      <t>ゼンカク</t>
    </rPh>
    <rPh sb="17" eb="18">
      <t>ハ</t>
    </rPh>
    <rPh sb="24" eb="26">
      <t>バアイ</t>
    </rPh>
    <rPh sb="27" eb="28">
      <t>ミ</t>
    </rPh>
    <phoneticPr fontId="18"/>
  </si>
  <si>
    <t>Ｃ列［ 漢字・ほか ］は、</t>
    <rPh sb="1" eb="2">
      <t>レツ</t>
    </rPh>
    <rPh sb="4" eb="6">
      <t>カンジ</t>
    </rPh>
    <phoneticPr fontId="18"/>
  </si>
  <si>
    <t>Ｄ列［ ﾌﾘｶﾞﾅ ］は、</t>
    <rPh sb="1" eb="2">
      <t>レツ</t>
    </rPh>
    <phoneticPr fontId="18"/>
  </si>
  <si>
    <t>④</t>
    <phoneticPr fontId="18"/>
  </si>
  <si>
    <t>…</t>
    <phoneticPr fontId="18"/>
  </si>
  <si>
    <t>…</t>
    <phoneticPr fontId="18"/>
  </si>
  <si>
    <t>Ｊ列</t>
    <rPh sb="1" eb="2">
      <t>レツ</t>
    </rPh>
    <phoneticPr fontId="18"/>
  </si>
  <si>
    <t>フィールド種目：■■ｍ◆◆の「 ｍ 」を選択</t>
    <rPh sb="5" eb="7">
      <t>シュモク</t>
    </rPh>
    <rPh sb="20" eb="22">
      <t>センタク</t>
    </rPh>
    <phoneticPr fontId="18"/>
  </si>
  <si>
    <t>フィールド種目：■■ｍ◆◆の「 ■■ 」を入力(半角)</t>
    <rPh sb="5" eb="7">
      <t>シュモク</t>
    </rPh>
    <rPh sb="21" eb="23">
      <t>ニュウリョク</t>
    </rPh>
    <rPh sb="24" eb="26">
      <t>ハンカク</t>
    </rPh>
    <phoneticPr fontId="18"/>
  </si>
  <si>
    <t>フィールド種目：■■ｍ◆◆の「 ◆◆ 」を入力(半角)</t>
    <rPh sb="5" eb="7">
      <t>シュモク</t>
    </rPh>
    <rPh sb="21" eb="23">
      <t>ニュウリョク</t>
    </rPh>
    <rPh sb="24" eb="26">
      <t>ハンカク</t>
    </rPh>
    <phoneticPr fontId="18"/>
  </si>
  <si>
    <t>Ｋ列</t>
    <rPh sb="1" eb="2">
      <t>レツ</t>
    </rPh>
    <phoneticPr fontId="18"/>
  </si>
  <si>
    <t>フィールド種目：空欄</t>
    <rPh sb="5" eb="7">
      <t>シュモク</t>
    </rPh>
    <rPh sb="8" eb="10">
      <t>クウラン</t>
    </rPh>
    <phoneticPr fontId="18"/>
  </si>
  <si>
    <t>Ｌ列</t>
    <rPh sb="1" eb="2">
      <t>レツ</t>
    </rPh>
    <phoneticPr fontId="18"/>
  </si>
  <si>
    <t>トラック種目　：□□分◇◇秒△△の「 □□ 」を入力(半角)</t>
    <rPh sb="13" eb="14">
      <t>ビョウ</t>
    </rPh>
    <rPh sb="24" eb="26">
      <t>ニュウリョク</t>
    </rPh>
    <rPh sb="27" eb="29">
      <t>ハンカク</t>
    </rPh>
    <phoneticPr fontId="18"/>
  </si>
  <si>
    <t>トラック種目　：□□分◇◇秒△△の「 分 」を選択</t>
    <rPh sb="13" eb="14">
      <t>ビョウ</t>
    </rPh>
    <rPh sb="19" eb="20">
      <t>フン</t>
    </rPh>
    <rPh sb="23" eb="25">
      <t>センタク</t>
    </rPh>
    <phoneticPr fontId="18"/>
  </si>
  <si>
    <t>トラック種目　：□□分◇◇秒△△の「 ◇◇ 」を入力(半角)</t>
    <rPh sb="13" eb="14">
      <t>ビョウ</t>
    </rPh>
    <rPh sb="24" eb="26">
      <t>ニュウリョク</t>
    </rPh>
    <rPh sb="27" eb="29">
      <t>ハンカク</t>
    </rPh>
    <phoneticPr fontId="18"/>
  </si>
  <si>
    <t>トラック種目　：□□分◇◇秒△△の「 秒 」を選択</t>
    <rPh sb="13" eb="14">
      <t>ビョウ</t>
    </rPh>
    <rPh sb="19" eb="20">
      <t>ビョウ</t>
    </rPh>
    <rPh sb="23" eb="25">
      <t>センタク</t>
    </rPh>
    <phoneticPr fontId="18"/>
  </si>
  <si>
    <t>トラック種目　：□□分◇◇秒△△の「 △△ 」を入力(半角)</t>
    <rPh sb="13" eb="14">
      <t>ビョウ</t>
    </rPh>
    <rPh sb="24" eb="26">
      <t>ニュウリョク</t>
    </rPh>
    <rPh sb="27" eb="29">
      <t>ハンカク</t>
    </rPh>
    <phoneticPr fontId="18"/>
  </si>
  <si>
    <t>⑤</t>
    <phoneticPr fontId="18"/>
  </si>
  <si>
    <t>［ 風 ］は風入力が必要な種目の場合で未入力の場合、</t>
    <rPh sb="2" eb="3">
      <t>カゼ</t>
    </rPh>
    <rPh sb="6" eb="7">
      <t>カゼ</t>
    </rPh>
    <rPh sb="7" eb="9">
      <t>ニュウリョク</t>
    </rPh>
    <rPh sb="10" eb="12">
      <t>ヒツヨウ</t>
    </rPh>
    <rPh sb="13" eb="15">
      <t>シュモク</t>
    </rPh>
    <rPh sb="16" eb="18">
      <t>バアイ</t>
    </rPh>
    <rPh sb="19" eb="22">
      <t>ミニュウリョク</t>
    </rPh>
    <rPh sb="23" eb="25">
      <t>バアイ</t>
    </rPh>
    <phoneticPr fontId="18"/>
  </si>
  <si>
    <t>Ｍ列</t>
    <rPh sb="1" eb="2">
      <t>レツ</t>
    </rPh>
    <phoneticPr fontId="18"/>
  </si>
  <si>
    <t>…</t>
    <phoneticPr fontId="18"/>
  </si>
  <si>
    <t xml:space="preserve"> ＋ か － を選択</t>
    <rPh sb="8" eb="10">
      <t>センタク</t>
    </rPh>
    <phoneticPr fontId="18"/>
  </si>
  <si>
    <t>Ｎ列</t>
    <rPh sb="1" eb="2">
      <t>レツ</t>
    </rPh>
    <phoneticPr fontId="18"/>
  </si>
  <si>
    <t>▽．▼ｍの「 ▽ 」を入力</t>
    <rPh sb="11" eb="13">
      <t>ニュウリョク</t>
    </rPh>
    <phoneticPr fontId="18"/>
  </si>
  <si>
    <t>Ｏ列</t>
    <rPh sb="1" eb="2">
      <t>レツ</t>
    </rPh>
    <phoneticPr fontId="18"/>
  </si>
  <si>
    <t>風入力が必要な種目の場合は「 . 」が自動入力される</t>
    <rPh sb="0" eb="1">
      <t>カゼ</t>
    </rPh>
    <rPh sb="1" eb="3">
      <t>ニュウリョク</t>
    </rPh>
    <rPh sb="4" eb="6">
      <t>ヒツヨウ</t>
    </rPh>
    <rPh sb="7" eb="9">
      <t>シュモク</t>
    </rPh>
    <rPh sb="10" eb="12">
      <t>バアイ</t>
    </rPh>
    <rPh sb="19" eb="21">
      <t>ジドウ</t>
    </rPh>
    <rPh sb="21" eb="23">
      <t>ニュウリョク</t>
    </rPh>
    <phoneticPr fontId="18"/>
  </si>
  <si>
    <t>Ｐ列</t>
    <rPh sb="1" eb="2">
      <t>レツ</t>
    </rPh>
    <phoneticPr fontId="18"/>
  </si>
  <si>
    <t>▽．▼ｍの「 ▼ 」を入力</t>
    <rPh sb="11" eb="13">
      <t>ニュウリョク</t>
    </rPh>
    <phoneticPr fontId="18"/>
  </si>
  <si>
    <t>⑥</t>
    <phoneticPr fontId="18"/>
  </si>
  <si>
    <t>Ｑ列</t>
    <rPh sb="1" eb="2">
      <t>レツ</t>
    </rPh>
    <phoneticPr fontId="18"/>
  </si>
  <si>
    <t>☆☆月★★日の「 ☆☆ 」を入力</t>
    <rPh sb="2" eb="3">
      <t>ガツ</t>
    </rPh>
    <rPh sb="5" eb="6">
      <t>ニチ</t>
    </rPh>
    <rPh sb="14" eb="16">
      <t>ニュウリョク</t>
    </rPh>
    <phoneticPr fontId="18"/>
  </si>
  <si>
    <t>☆☆月★★日の「 ★★ 」を入力</t>
    <rPh sb="2" eb="3">
      <t>ガツ</t>
    </rPh>
    <rPh sb="5" eb="6">
      <t>ニチ</t>
    </rPh>
    <rPh sb="14" eb="16">
      <t>ニュウリョク</t>
    </rPh>
    <phoneticPr fontId="18"/>
  </si>
  <si>
    <t>Ｅ列［ 漢字・ほか ］は、</t>
    <rPh sb="1" eb="2">
      <t>レツ</t>
    </rPh>
    <rPh sb="4" eb="6">
      <t>カンジ</t>
    </rPh>
    <phoneticPr fontId="18"/>
  </si>
  <si>
    <t>Ｆ列［ ﾌﾘｶﾞﾅ ］は、</t>
    <rPh sb="1" eb="2">
      <t>レツ</t>
    </rPh>
    <phoneticPr fontId="18"/>
  </si>
  <si>
    <t>□分◇◇秒△△の「 □ 」を入力(半角)(１分以内は空欄)</t>
    <rPh sb="4" eb="5">
      <t>ビョウ</t>
    </rPh>
    <rPh sb="14" eb="16">
      <t>ニュウリョク</t>
    </rPh>
    <rPh sb="17" eb="19">
      <t>ハンカク</t>
    </rPh>
    <rPh sb="22" eb="23">
      <t>フン</t>
    </rPh>
    <rPh sb="23" eb="25">
      <t>イナイ</t>
    </rPh>
    <rPh sb="26" eb="28">
      <t>クウラン</t>
    </rPh>
    <phoneticPr fontId="18"/>
  </si>
  <si>
    <t>□分◇◇秒△△の「 分 」を選択(１分以内は空欄)</t>
    <rPh sb="4" eb="5">
      <t>ビョウ</t>
    </rPh>
    <rPh sb="10" eb="11">
      <t>フン</t>
    </rPh>
    <rPh sb="14" eb="16">
      <t>センタク</t>
    </rPh>
    <rPh sb="18" eb="19">
      <t>フン</t>
    </rPh>
    <rPh sb="19" eb="21">
      <t>イナイ</t>
    </rPh>
    <rPh sb="22" eb="24">
      <t>クウラン</t>
    </rPh>
    <phoneticPr fontId="18"/>
  </si>
  <si>
    <t>□分◇◇秒△△の「 ◇◇ 」を入力(半角)</t>
    <rPh sb="4" eb="5">
      <t>ビョウ</t>
    </rPh>
    <rPh sb="15" eb="17">
      <t>ニュウリョク</t>
    </rPh>
    <rPh sb="18" eb="20">
      <t>ハンカク</t>
    </rPh>
    <phoneticPr fontId="18"/>
  </si>
  <si>
    <t>□分◇◇秒△△の「 秒 」を選択</t>
    <rPh sb="4" eb="5">
      <t>ビョウ</t>
    </rPh>
    <rPh sb="10" eb="11">
      <t>ビョウ</t>
    </rPh>
    <rPh sb="14" eb="16">
      <t>センタク</t>
    </rPh>
    <phoneticPr fontId="18"/>
  </si>
  <si>
    <t>□分◇◇秒△△の「 △△ 」を入力(半角)</t>
    <rPh sb="4" eb="5">
      <t>ビョウ</t>
    </rPh>
    <rPh sb="15" eb="17">
      <t>ニュウリョク</t>
    </rPh>
    <rPh sb="18" eb="20">
      <t>ハンカク</t>
    </rPh>
    <phoneticPr fontId="18"/>
  </si>
  <si>
    <t>各シートの作成</t>
    <rPh sb="0" eb="1">
      <t>カク</t>
    </rPh>
    <rPh sb="5" eb="7">
      <t>サクセイ</t>
    </rPh>
    <phoneticPr fontId="18"/>
  </si>
  <si>
    <t>「 削除 」に関わる作業はしないでください</t>
    <phoneticPr fontId="18"/>
  </si>
  <si>
    <t>「 挿入 」に関わる作業はしないでください</t>
    <rPh sb="2" eb="4">
      <t>ソウニュウ</t>
    </rPh>
    <phoneticPr fontId="18"/>
  </si>
  <si>
    <t>「 コピー 」に関わる作業はしないでください</t>
    <phoneticPr fontId="18"/>
  </si>
  <si>
    <t>これらの入力が無い場合は、各シートが完成しません</t>
    <rPh sb="4" eb="6">
      <t>ニュウリョク</t>
    </rPh>
    <rPh sb="7" eb="8">
      <t>ナ</t>
    </rPh>
    <rPh sb="9" eb="11">
      <t>バアイ</t>
    </rPh>
    <rPh sb="13" eb="14">
      <t>カク</t>
    </rPh>
    <rPh sb="18" eb="20">
      <t>カンセイ</t>
    </rPh>
    <phoneticPr fontId="18"/>
  </si>
  <si>
    <t>〈 姓 〉と〈 名 〉の間に【 全角スペースを１文字分 】入れてください</t>
    <rPh sb="2" eb="3">
      <t>セイ</t>
    </rPh>
    <rPh sb="8" eb="9">
      <t>ナ</t>
    </rPh>
    <rPh sb="12" eb="13">
      <t>アイダ</t>
    </rPh>
    <rPh sb="16" eb="18">
      <t>ゼンカク</t>
    </rPh>
    <rPh sb="24" eb="26">
      <t>モジ</t>
    </rPh>
    <rPh sb="26" eb="27">
      <t>ブン</t>
    </rPh>
    <rPh sb="29" eb="30">
      <t>イ</t>
    </rPh>
    <phoneticPr fontId="18"/>
  </si>
  <si>
    <t>データとしては全く異なるものになるの注意してください</t>
    <rPh sb="7" eb="8">
      <t>マッタ</t>
    </rPh>
    <rPh sb="9" eb="10">
      <t>コト</t>
    </rPh>
    <rPh sb="18" eb="20">
      <t>チュウイ</t>
    </rPh>
    <phoneticPr fontId="18"/>
  </si>
  <si>
    <t>半角カタカナ入力以外できない設定にしてあります</t>
    <rPh sb="0" eb="2">
      <t>ハンカク</t>
    </rPh>
    <rPh sb="6" eb="8">
      <t>ニュウリョク</t>
    </rPh>
    <rPh sb="8" eb="10">
      <t>イガイ</t>
    </rPh>
    <rPh sb="14" eb="16">
      <t>セッテイ</t>
    </rPh>
    <phoneticPr fontId="18"/>
  </si>
  <si>
    <t>③</t>
    <phoneticPr fontId="18"/>
  </si>
  <si>
    <t>データとしては全く異なるものになるのでご注意ください</t>
    <rPh sb="7" eb="8">
      <t>マッタ</t>
    </rPh>
    <rPh sb="9" eb="10">
      <t>コト</t>
    </rPh>
    <rPh sb="20" eb="22">
      <t>チュウイ</t>
    </rPh>
    <phoneticPr fontId="18"/>
  </si>
  <si>
    <t>どこからかコピーした全角カタカナを貼りつけている場合が見られますが</t>
    <rPh sb="10" eb="12">
      <t>ゼンカク</t>
    </rPh>
    <rPh sb="17" eb="18">
      <t>ハ</t>
    </rPh>
    <rPh sb="24" eb="26">
      <t>バアイ</t>
    </rPh>
    <rPh sb="27" eb="28">
      <t>ミ</t>
    </rPh>
    <phoneticPr fontId="18"/>
  </si>
  <si>
    <t>〈 姓 〉と〈 名 〉の間に【 半角スペースを１文字分 】入れてください</t>
    <rPh sb="2" eb="3">
      <t>セイ</t>
    </rPh>
    <rPh sb="8" eb="9">
      <t>ナ</t>
    </rPh>
    <rPh sb="12" eb="13">
      <t>アイダ</t>
    </rPh>
    <rPh sb="16" eb="18">
      <t>ハンカク</t>
    </rPh>
    <rPh sb="24" eb="26">
      <t>モジ</t>
    </rPh>
    <rPh sb="26" eb="27">
      <t>ブン</t>
    </rPh>
    <rPh sb="29" eb="30">
      <t>イ</t>
    </rPh>
    <phoneticPr fontId="18"/>
  </si>
  <si>
    <t>［ 記録 ］は、</t>
    <rPh sb="2" eb="4">
      <t>キロク</t>
    </rPh>
    <phoneticPr fontId="18"/>
  </si>
  <si>
    <r>
      <t>データ生成の際に混乱するので、</t>
    </r>
    <r>
      <rPr>
        <sz val="11"/>
        <color rgb="FFFF0000"/>
        <rFont val="ＭＳ 明朝"/>
        <family val="1"/>
        <charset val="128"/>
      </rPr>
      <t>必ず、半角カタカナ</t>
    </r>
    <r>
      <rPr>
        <sz val="11"/>
        <color theme="1"/>
        <rFont val="ＭＳ 明朝"/>
        <family val="1"/>
        <charset val="128"/>
      </rPr>
      <t>にしてください</t>
    </r>
    <rPh sb="3" eb="5">
      <t>セイセイ</t>
    </rPh>
    <rPh sb="6" eb="7">
      <t>サイ</t>
    </rPh>
    <rPh sb="8" eb="10">
      <t>コンラン</t>
    </rPh>
    <rPh sb="15" eb="16">
      <t>カナラ</t>
    </rPh>
    <rPh sb="18" eb="20">
      <t>ハンカク</t>
    </rPh>
    <phoneticPr fontId="18"/>
  </si>
  <si>
    <t>【 全角スペース１文字分 】と【 半角スペース２文字分 】は見た目は同じですが、</t>
    <rPh sb="2" eb="4">
      <t>ゼンカク</t>
    </rPh>
    <rPh sb="9" eb="11">
      <t>モジ</t>
    </rPh>
    <rPh sb="11" eb="12">
      <t>ブン</t>
    </rPh>
    <rPh sb="17" eb="19">
      <t>ハンカク</t>
    </rPh>
    <rPh sb="24" eb="26">
      <t>モジ</t>
    </rPh>
    <rPh sb="26" eb="27">
      <t>ブン</t>
    </rPh>
    <rPh sb="30" eb="31">
      <t>ミ</t>
    </rPh>
    <rPh sb="32" eb="33">
      <t>メ</t>
    </rPh>
    <rPh sb="34" eb="35">
      <t>オナ</t>
    </rPh>
    <phoneticPr fontId="18"/>
  </si>
  <si>
    <t>個人種目</t>
    <rPh sb="0" eb="2">
      <t>コジン</t>
    </rPh>
    <rPh sb="2" eb="4">
      <t>シュモク</t>
    </rPh>
    <phoneticPr fontId="1"/>
  </si>
  <si>
    <t>リレー種目</t>
    <rPh sb="3" eb="5">
      <t>シュモク</t>
    </rPh>
    <phoneticPr fontId="18"/>
  </si>
  <si>
    <t>順</t>
    <rPh sb="0" eb="1">
      <t>ジュン</t>
    </rPh>
    <phoneticPr fontId="18"/>
  </si>
  <si>
    <t>No</t>
    <phoneticPr fontId="18"/>
  </si>
  <si>
    <t>名前</t>
    <rPh sb="0" eb="2">
      <t>ナマエ</t>
    </rPh>
    <phoneticPr fontId="18"/>
  </si>
  <si>
    <t>ﾌﾘｶﾞﾅ</t>
    <phoneticPr fontId="18"/>
  </si>
  <si>
    <t>種目</t>
    <rPh sb="0" eb="2">
      <t>シュモク</t>
    </rPh>
    <phoneticPr fontId="18"/>
  </si>
  <si>
    <t>種目１</t>
    <rPh sb="0" eb="2">
      <t>シュモク</t>
    </rPh>
    <phoneticPr fontId="18"/>
  </si>
  <si>
    <t>種目２</t>
    <rPh sb="0" eb="2">
      <t>シュモク</t>
    </rPh>
    <phoneticPr fontId="18"/>
  </si>
  <si>
    <t>種目３</t>
    <rPh sb="0" eb="2">
      <t>シュモク</t>
    </rPh>
    <phoneticPr fontId="18"/>
  </si>
  <si>
    <t>学年</t>
    <rPh sb="0" eb="2">
      <t>ガクネン</t>
    </rPh>
    <phoneticPr fontId="18"/>
  </si>
  <si>
    <t>男子４×４００ｍ</t>
  </si>
  <si>
    <t>女子４×４００ｍ</t>
  </si>
  <si>
    <t>上記の者は健康であるので、出場することを認める。</t>
    <rPh sb="0" eb="2">
      <t>ジョウキ</t>
    </rPh>
    <rPh sb="3" eb="4">
      <t>モノ</t>
    </rPh>
    <rPh sb="5" eb="7">
      <t>ケンコウ</t>
    </rPh>
    <rPh sb="13" eb="15">
      <t>シュツジョウ</t>
    </rPh>
    <rPh sb="20" eb="21">
      <t>ミト</t>
    </rPh>
    <phoneticPr fontId="1"/>
  </si>
  <si>
    <t>印</t>
    <rPh sb="0" eb="1">
      <t>イン</t>
    </rPh>
    <phoneticPr fontId="18"/>
  </si>
  <si>
    <t>○</t>
    <phoneticPr fontId="18"/>
  </si>
  <si>
    <t>４×１００ｍ</t>
  </si>
  <si>
    <t>４×１００ｍ</t>
    <phoneticPr fontId="18"/>
  </si>
  <si>
    <t>４×４００ｍ</t>
  </si>
  <si>
    <t>４×４００ｍ</t>
    <phoneticPr fontId="18"/>
  </si>
  <si>
    <t>すべての項目は、各シートに反映されます</t>
    <rPh sb="4" eb="6">
      <t>コウモク</t>
    </rPh>
    <rPh sb="8" eb="9">
      <t>カク</t>
    </rPh>
    <rPh sb="13" eb="15">
      <t>ハンエイ</t>
    </rPh>
    <phoneticPr fontId="18"/>
  </si>
  <si>
    <t>“ 個人種目入力 ”シート</t>
    <rPh sb="2" eb="4">
      <t>コジン</t>
    </rPh>
    <rPh sb="4" eb="6">
      <t>シュモク</t>
    </rPh>
    <rPh sb="6" eb="8">
      <t>ニュウリョク</t>
    </rPh>
    <phoneticPr fontId="18"/>
  </si>
  <si>
    <t>“ リレー種目入力 ”シート</t>
    <rPh sb="5" eb="7">
      <t>シュモク</t>
    </rPh>
    <rPh sb="7" eb="9">
      <t>ニュウリョク</t>
    </rPh>
    <phoneticPr fontId="18"/>
  </si>
  <si>
    <t>各シートの役割について</t>
    <rPh sb="0" eb="1">
      <t>カク</t>
    </rPh>
    <rPh sb="5" eb="7">
      <t>ヤクワリ</t>
    </rPh>
    <phoneticPr fontId="18"/>
  </si>
  <si>
    <t>申込に必要な情報を入力します。</t>
    <rPh sb="0" eb="2">
      <t>モウシコミ</t>
    </rPh>
    <rPh sb="3" eb="5">
      <t>ヒツヨウ</t>
    </rPh>
    <rPh sb="6" eb="8">
      <t>ジョウホウ</t>
    </rPh>
    <rPh sb="9" eb="11">
      <t>ニュウリョク</t>
    </rPh>
    <phoneticPr fontId="18"/>
  </si>
  <si>
    <t>必ず、各項目を適切に入力してください</t>
    <rPh sb="0" eb="1">
      <t>カナラ</t>
    </rPh>
    <rPh sb="3" eb="6">
      <t>カクコウモク</t>
    </rPh>
    <rPh sb="7" eb="9">
      <t>テキセツ</t>
    </rPh>
    <rPh sb="10" eb="12">
      <t>ニュウリョク</t>
    </rPh>
    <phoneticPr fontId="18"/>
  </si>
  <si>
    <t>公認記録等を正確に入力してください</t>
    <rPh sb="0" eb="2">
      <t>コウニン</t>
    </rPh>
    <rPh sb="2" eb="4">
      <t>キロク</t>
    </rPh>
    <rPh sb="4" eb="5">
      <t>トウ</t>
    </rPh>
    <rPh sb="6" eb="8">
      <t>セイカク</t>
    </rPh>
    <rPh sb="9" eb="11">
      <t>ニュウリョク</t>
    </rPh>
    <phoneticPr fontId="18"/>
  </si>
  <si>
    <t>“ 個人種目入力 ”シートに入力された選手と同一選手でありながら、</t>
    <rPh sb="2" eb="4">
      <t>コジン</t>
    </rPh>
    <rPh sb="4" eb="6">
      <t>シュモク</t>
    </rPh>
    <rPh sb="6" eb="8">
      <t>ニュウリョク</t>
    </rPh>
    <rPh sb="14" eb="16">
      <t>ニュウリョク</t>
    </rPh>
    <rPh sb="19" eb="21">
      <t>センシュ</t>
    </rPh>
    <rPh sb="22" eb="24">
      <t>ドウイツ</t>
    </rPh>
    <rPh sb="24" eb="26">
      <t>センシュ</t>
    </rPh>
    <phoneticPr fontId="18"/>
  </si>
  <si>
    <t>エラーが発生します</t>
    <rPh sb="4" eb="6">
      <t>ハッセイ</t>
    </rPh>
    <phoneticPr fontId="18"/>
  </si>
  <si>
    <t>“ リレー種目入力 ”シートに入力された選手と同一選手でありながら、</t>
    <rPh sb="5" eb="7">
      <t>シュモク</t>
    </rPh>
    <rPh sb="7" eb="9">
      <t>ニュウリョク</t>
    </rPh>
    <rPh sb="15" eb="17">
      <t>ニュウリョク</t>
    </rPh>
    <rPh sb="20" eb="22">
      <t>センシュ</t>
    </rPh>
    <rPh sb="23" eb="25">
      <t>ドウイツ</t>
    </rPh>
    <rPh sb="25" eb="27">
      <t>センシュ</t>
    </rPh>
    <phoneticPr fontId="18"/>
  </si>
  <si>
    <t>“ 基礎データ ”“ 個人種目入力 ”“ リレー種目入力 ”各シートに入力された</t>
    <rPh sb="2" eb="4">
      <t>キソ</t>
    </rPh>
    <rPh sb="11" eb="13">
      <t>コジン</t>
    </rPh>
    <rPh sb="13" eb="15">
      <t>シュモク</t>
    </rPh>
    <rPh sb="15" eb="17">
      <t>ニュウリョク</t>
    </rPh>
    <rPh sb="24" eb="26">
      <t>シュモク</t>
    </rPh>
    <rPh sb="26" eb="28">
      <t>ニュウリョク</t>
    </rPh>
    <rPh sb="30" eb="31">
      <t>カク</t>
    </rPh>
    <rPh sb="35" eb="37">
      <t>ニュウリョク</t>
    </rPh>
    <phoneticPr fontId="18"/>
  </si>
  <si>
    <t>情報から作成されます</t>
    <rPh sb="0" eb="2">
      <t>ジョウホウ</t>
    </rPh>
    <rPh sb="4" eb="6">
      <t>サクセイ</t>
    </rPh>
    <phoneticPr fontId="18"/>
  </si>
  <si>
    <t>とくに、“ 個人種目入力 ”“ リレー種目入力 ”シート間での入力の誤りが</t>
    <rPh sb="6" eb="8">
      <t>コジン</t>
    </rPh>
    <rPh sb="8" eb="10">
      <t>シュモク</t>
    </rPh>
    <rPh sb="10" eb="12">
      <t>ニュウリョク</t>
    </rPh>
    <rPh sb="19" eb="21">
      <t>シュモク</t>
    </rPh>
    <rPh sb="21" eb="23">
      <t>ニュウリョク</t>
    </rPh>
    <rPh sb="28" eb="29">
      <t>カン</t>
    </rPh>
    <rPh sb="31" eb="33">
      <t>ニュウリョク</t>
    </rPh>
    <rPh sb="34" eb="35">
      <t>アヤマ</t>
    </rPh>
    <phoneticPr fontId="18"/>
  </si>
  <si>
    <t>あると、このシートに正しく表示されません</t>
    <rPh sb="10" eb="11">
      <t>タダ</t>
    </rPh>
    <rPh sb="13" eb="15">
      <t>ヒョウジ</t>
    </rPh>
    <phoneticPr fontId="18"/>
  </si>
  <si>
    <t>「 申込書の提出 」「 データの送信 」の前に必ず、このシートを確認してください</t>
    <rPh sb="2" eb="5">
      <t>モウシコミショ</t>
    </rPh>
    <rPh sb="6" eb="8">
      <t>テイシュツ</t>
    </rPh>
    <rPh sb="16" eb="18">
      <t>ソウシン</t>
    </rPh>
    <rPh sb="21" eb="22">
      <t>マエ</t>
    </rPh>
    <rPh sb="23" eb="24">
      <t>カナラ</t>
    </rPh>
    <rPh sb="32" eb="34">
      <t>カクニン</t>
    </rPh>
    <phoneticPr fontId="18"/>
  </si>
  <si>
    <t>最悪の場合、出場できないこともあります</t>
    <phoneticPr fontId="18"/>
  </si>
  <si>
    <t>002   100</t>
  </si>
  <si>
    <t>003   100</t>
  </si>
  <si>
    <t>005   100</t>
  </si>
  <si>
    <t>006   100</t>
  </si>
  <si>
    <t>008   100</t>
  </si>
  <si>
    <t>011   100</t>
  </si>
  <si>
    <t>012   100</t>
  </si>
  <si>
    <t>034   100</t>
  </si>
  <si>
    <t>037   100</t>
  </si>
  <si>
    <t>053   100</t>
  </si>
  <si>
    <t>061   100</t>
  </si>
  <si>
    <t>601   100</t>
  </si>
  <si>
    <t>603   100</t>
  </si>
  <si>
    <t>071   100</t>
  </si>
  <si>
    <t>072   100</t>
  </si>
  <si>
    <t>073   100</t>
  </si>
  <si>
    <t>074   100</t>
  </si>
  <si>
    <t>081   100</t>
  </si>
  <si>
    <t>086   100</t>
  </si>
  <si>
    <t>089   100</t>
  </si>
  <si>
    <t>092   100</t>
  </si>
  <si>
    <t>002   200</t>
  </si>
  <si>
    <t>003   200</t>
  </si>
  <si>
    <t>005   200</t>
  </si>
  <si>
    <t>006   200</t>
  </si>
  <si>
    <t>008   200</t>
  </si>
  <si>
    <t>011   200</t>
  </si>
  <si>
    <t>044   200</t>
  </si>
  <si>
    <t>046   200</t>
  </si>
  <si>
    <t>054   200</t>
  </si>
  <si>
    <t>061   200</t>
  </si>
  <si>
    <t>601   200</t>
  </si>
  <si>
    <t>603   200</t>
  </si>
  <si>
    <t>071   200</t>
  </si>
  <si>
    <t>072   200</t>
  </si>
  <si>
    <t>073   200</t>
  </si>
  <si>
    <t>074   200</t>
  </si>
  <si>
    <t>084   200</t>
  </si>
  <si>
    <t>088   200</t>
  </si>
  <si>
    <t>094   200</t>
  </si>
  <si>
    <t>093   200</t>
  </si>
  <si>
    <t>091   110</t>
  </si>
  <si>
    <t>002   120</t>
  </si>
  <si>
    <t>010   120</t>
  </si>
  <si>
    <t>073   120</t>
  </si>
  <si>
    <t>010   210</t>
  </si>
  <si>
    <t>002   220</t>
  </si>
  <si>
    <t>男子１００ｍ</t>
  </si>
  <si>
    <t>男子１００ｍ</t>
    <phoneticPr fontId="18"/>
  </si>
  <si>
    <t>男子２００ｍ</t>
  </si>
  <si>
    <t>男子２００ｍ</t>
    <phoneticPr fontId="18"/>
  </si>
  <si>
    <t>男子４００ｍ</t>
  </si>
  <si>
    <t>男子４００ｍ</t>
    <phoneticPr fontId="18"/>
  </si>
  <si>
    <t>男子８００ｍ</t>
  </si>
  <si>
    <t>男子８００ｍ</t>
    <phoneticPr fontId="18"/>
  </si>
  <si>
    <t>男子１５００ｍ</t>
  </si>
  <si>
    <t>男子１５００ｍ</t>
    <phoneticPr fontId="18"/>
  </si>
  <si>
    <t>男子５０００ｍ</t>
  </si>
  <si>
    <t>男子５０００ｍ</t>
    <phoneticPr fontId="18"/>
  </si>
  <si>
    <t>男子１００００ｍ</t>
  </si>
  <si>
    <t>男子１００００ｍ</t>
    <phoneticPr fontId="18"/>
  </si>
  <si>
    <t>男子１１０ｍＨ(1.067m)</t>
  </si>
  <si>
    <t>男子１１０ｍＨ(1.067m)</t>
    <phoneticPr fontId="18"/>
  </si>
  <si>
    <t>男子４００ｍＨ(0.914m)</t>
  </si>
  <si>
    <t>男子４００ｍＨ(0.914m)</t>
    <phoneticPr fontId="18"/>
  </si>
  <si>
    <t>男子３０００ｍＳＣ</t>
  </si>
  <si>
    <t>男子３０００ｍＳＣ</t>
    <phoneticPr fontId="18"/>
  </si>
  <si>
    <t>男子５０００ｍＷ</t>
  </si>
  <si>
    <t>男子５０００ｍＷ</t>
    <phoneticPr fontId="18"/>
  </si>
  <si>
    <t>男子４×１００ｍ</t>
    <phoneticPr fontId="18"/>
  </si>
  <si>
    <t>男子４×４００ｍ</t>
    <phoneticPr fontId="18"/>
  </si>
  <si>
    <t>男子走高跳</t>
  </si>
  <si>
    <t>男子走高跳</t>
    <phoneticPr fontId="18"/>
  </si>
  <si>
    <t>男子棒高跳</t>
  </si>
  <si>
    <t>男子棒高跳</t>
    <phoneticPr fontId="18"/>
  </si>
  <si>
    <t>男子走幅跳</t>
  </si>
  <si>
    <t>男子走幅跳</t>
    <phoneticPr fontId="18"/>
  </si>
  <si>
    <t>男子三段跳</t>
  </si>
  <si>
    <t>男子三段跳</t>
    <phoneticPr fontId="18"/>
  </si>
  <si>
    <t>男子砲丸投(7.260kg)</t>
  </si>
  <si>
    <t>男子砲丸投(7.260kg)</t>
    <phoneticPr fontId="18"/>
  </si>
  <si>
    <t>男子円盤投(2.000kg)</t>
  </si>
  <si>
    <t>男子円盤投(2.000kg)</t>
    <phoneticPr fontId="18"/>
  </si>
  <si>
    <t>男子ハンマー投(7.260kg)</t>
  </si>
  <si>
    <t>男子ハンマー投(7.260kg)</t>
    <phoneticPr fontId="18"/>
  </si>
  <si>
    <t>男子やり投(0.800kg)</t>
  </si>
  <si>
    <t>男子やり投(0.800kg)</t>
    <phoneticPr fontId="18"/>
  </si>
  <si>
    <t>女子１００ｍ</t>
  </si>
  <si>
    <t>女子１００ｍ</t>
    <phoneticPr fontId="18"/>
  </si>
  <si>
    <t>女子２００ｍ</t>
  </si>
  <si>
    <t>女子２００ｍ</t>
    <phoneticPr fontId="18"/>
  </si>
  <si>
    <t>女子４００ｍ</t>
  </si>
  <si>
    <t>女子４００ｍ</t>
    <phoneticPr fontId="18"/>
  </si>
  <si>
    <t>女子８００ｍ</t>
  </si>
  <si>
    <t>女子８００ｍ</t>
    <phoneticPr fontId="18"/>
  </si>
  <si>
    <t>女子１５００ｍ</t>
  </si>
  <si>
    <t>女子１５００ｍ</t>
    <phoneticPr fontId="18"/>
  </si>
  <si>
    <t>女子１００ｍＨ(0.838m)</t>
  </si>
  <si>
    <t>女子１００ｍＨ(0.838m)</t>
    <phoneticPr fontId="18"/>
  </si>
  <si>
    <t>女子４００ｍＨ(0.762m)</t>
  </si>
  <si>
    <t>女子４００ｍＨ(0.762m)</t>
    <phoneticPr fontId="18"/>
  </si>
  <si>
    <t>女子３０００ｍＳＣ</t>
  </si>
  <si>
    <t>女子３０００ｍＳＣ</t>
    <phoneticPr fontId="18"/>
  </si>
  <si>
    <t>女子５０００ｍＷ</t>
  </si>
  <si>
    <t>女子５０００ｍＷ</t>
    <phoneticPr fontId="18"/>
  </si>
  <si>
    <t>女子４×１００ｍ</t>
    <phoneticPr fontId="18"/>
  </si>
  <si>
    <t>女子４×４００ｍ</t>
    <phoneticPr fontId="18"/>
  </si>
  <si>
    <t>女子走高跳</t>
  </si>
  <si>
    <t>女子走高跳</t>
    <phoneticPr fontId="18"/>
  </si>
  <si>
    <t>女子棒高跳</t>
  </si>
  <si>
    <t>女子棒高跳</t>
    <phoneticPr fontId="18"/>
  </si>
  <si>
    <t>女子走幅跳</t>
  </si>
  <si>
    <t>女子走幅跳</t>
    <phoneticPr fontId="18"/>
  </si>
  <si>
    <t>女子三段跳</t>
  </si>
  <si>
    <t>女子三段跳</t>
    <phoneticPr fontId="18"/>
  </si>
  <si>
    <t>女子砲丸投(4.000kg)</t>
  </si>
  <si>
    <t>女子砲丸投(4.000kg)</t>
    <phoneticPr fontId="18"/>
  </si>
  <si>
    <t>女子円盤投(1.000kg)</t>
  </si>
  <si>
    <t>女子円盤投(1.000kg)</t>
    <phoneticPr fontId="18"/>
  </si>
  <si>
    <t>女子ハンマー投(4.000kg)</t>
  </si>
  <si>
    <t>女子ハンマー投(4.000kg)</t>
    <phoneticPr fontId="18"/>
  </si>
  <si>
    <t>女子やり投(0.600kg)</t>
  </si>
  <si>
    <t>女子やり投(0.600kg)</t>
    <phoneticPr fontId="18"/>
  </si>
  <si>
    <t>男子少年Ａハンマー投(6.000kg)</t>
  </si>
  <si>
    <t>男子少年Ａハンマー投(6.000kg)</t>
    <phoneticPr fontId="18"/>
  </si>
  <si>
    <t>男子少年Ｂ１００ｍ</t>
  </si>
  <si>
    <t>男子少年Ｂ１００ｍ</t>
    <phoneticPr fontId="18"/>
  </si>
  <si>
    <t>男子少年Ｂ３０００ｍ</t>
  </si>
  <si>
    <t>男子少年Ｂ３０００ｍ</t>
    <phoneticPr fontId="18"/>
  </si>
  <si>
    <t>男子少年Ｂ走幅跳</t>
  </si>
  <si>
    <t>男子少年Ｂ走幅跳</t>
    <phoneticPr fontId="18"/>
  </si>
  <si>
    <t>女子少年Ａ３０００ｍ</t>
  </si>
  <si>
    <t>女子少年Ａ３０００ｍ</t>
    <phoneticPr fontId="18"/>
  </si>
  <si>
    <t>女子少年Ｂ１００ｍ</t>
  </si>
  <si>
    <t>女子少年Ｂ１００ｍ</t>
    <phoneticPr fontId="18"/>
  </si>
  <si>
    <t>男子オープン３００ｍ</t>
  </si>
  <si>
    <t>男子オープン３００ｍ</t>
    <phoneticPr fontId="18"/>
  </si>
  <si>
    <t>男子オープン３００ｍＨ(0.914m)</t>
  </si>
  <si>
    <t>男子オープン３００ｍＨ(0.914m)</t>
    <phoneticPr fontId="18"/>
  </si>
  <si>
    <t>女子オープン３００ｍ</t>
  </si>
  <si>
    <t>女子オープン３００ｍ</t>
    <phoneticPr fontId="18"/>
  </si>
  <si>
    <t>女子オープン３００ｍＨ(0.762m)</t>
  </si>
  <si>
    <t>女子オープン３００ｍＨ(0.762m)</t>
    <phoneticPr fontId="18"/>
  </si>
  <si>
    <t>m 100m</t>
  </si>
  <si>
    <t>m 100m</t>
    <phoneticPr fontId="18"/>
  </si>
  <si>
    <t>m 200m</t>
  </si>
  <si>
    <t>m 200m</t>
    <phoneticPr fontId="18"/>
  </si>
  <si>
    <t>m 400m</t>
  </si>
  <si>
    <t>m 400m</t>
    <phoneticPr fontId="18"/>
  </si>
  <si>
    <t>m 800m</t>
  </si>
  <si>
    <t>m 800m</t>
    <phoneticPr fontId="18"/>
  </si>
  <si>
    <t>m 1500m</t>
  </si>
  <si>
    <t>m 1500m</t>
    <phoneticPr fontId="18"/>
  </si>
  <si>
    <t>m 5000m</t>
  </si>
  <si>
    <t>m 5000m</t>
    <phoneticPr fontId="18"/>
  </si>
  <si>
    <t>m 10000m</t>
  </si>
  <si>
    <t>m 10000m</t>
    <phoneticPr fontId="18"/>
  </si>
  <si>
    <t>m 110mH</t>
  </si>
  <si>
    <t>m 110mH</t>
    <phoneticPr fontId="18"/>
  </si>
  <si>
    <t>m 400mH</t>
  </si>
  <si>
    <t>m 400mH</t>
    <phoneticPr fontId="18"/>
  </si>
  <si>
    <t>m 3000mSC</t>
  </si>
  <si>
    <t>m 3000mSC</t>
    <phoneticPr fontId="18"/>
  </si>
  <si>
    <t>m 5000mW</t>
  </si>
  <si>
    <t>m 5000mW</t>
    <phoneticPr fontId="18"/>
  </si>
  <si>
    <t>m 400mR</t>
  </si>
  <si>
    <t>m 400mR</t>
    <phoneticPr fontId="18"/>
  </si>
  <si>
    <t>m 1600mR</t>
  </si>
  <si>
    <t>m 1600mR</t>
    <phoneticPr fontId="18"/>
  </si>
  <si>
    <t>m HJ</t>
  </si>
  <si>
    <t>m HJ</t>
    <phoneticPr fontId="18"/>
  </si>
  <si>
    <t>m PV</t>
  </si>
  <si>
    <t>m PV</t>
    <phoneticPr fontId="18"/>
  </si>
  <si>
    <t>m LJ</t>
  </si>
  <si>
    <t>m LJ</t>
    <phoneticPr fontId="18"/>
  </si>
  <si>
    <t>m TJ</t>
  </si>
  <si>
    <t>m TJ</t>
    <phoneticPr fontId="18"/>
  </si>
  <si>
    <t>m SP</t>
  </si>
  <si>
    <t>m SP</t>
    <phoneticPr fontId="18"/>
  </si>
  <si>
    <t>m DT</t>
  </si>
  <si>
    <t>m DT</t>
    <phoneticPr fontId="18"/>
  </si>
  <si>
    <t>m HT</t>
  </si>
  <si>
    <t>m HT</t>
    <phoneticPr fontId="18"/>
  </si>
  <si>
    <t>m jT</t>
  </si>
  <si>
    <t>m jT</t>
    <phoneticPr fontId="18"/>
  </si>
  <si>
    <t>w 100m</t>
  </si>
  <si>
    <t>w 100m</t>
    <phoneticPr fontId="18"/>
  </si>
  <si>
    <t>w 200m</t>
  </si>
  <si>
    <t>w 200m</t>
    <phoneticPr fontId="18"/>
  </si>
  <si>
    <t>w 400m</t>
  </si>
  <si>
    <t>w 400m</t>
    <phoneticPr fontId="18"/>
  </si>
  <si>
    <t>w 800m</t>
  </si>
  <si>
    <t>w 800m</t>
    <phoneticPr fontId="18"/>
  </si>
  <si>
    <t>w 1500m</t>
  </si>
  <si>
    <t>w 1500m</t>
    <phoneticPr fontId="18"/>
  </si>
  <si>
    <t>女子５０００ｍ</t>
  </si>
  <si>
    <t>女子５０００ｍ</t>
    <phoneticPr fontId="18"/>
  </si>
  <si>
    <t>w 5000m</t>
  </si>
  <si>
    <t>w 5000m</t>
    <phoneticPr fontId="18"/>
  </si>
  <si>
    <t>w 100mH</t>
  </si>
  <si>
    <t>w 100mH</t>
    <phoneticPr fontId="18"/>
  </si>
  <si>
    <t>w 400mH</t>
  </si>
  <si>
    <t>w 400mH</t>
    <phoneticPr fontId="18"/>
  </si>
  <si>
    <t>w 3000mSC</t>
  </si>
  <si>
    <t>w 3000mSC</t>
    <phoneticPr fontId="18"/>
  </si>
  <si>
    <t>w 5000mW</t>
  </si>
  <si>
    <t>w 5000mW</t>
    <phoneticPr fontId="18"/>
  </si>
  <si>
    <t>w 400mR</t>
  </si>
  <si>
    <t>w 400mR</t>
    <phoneticPr fontId="18"/>
  </si>
  <si>
    <t>w 1600mR</t>
  </si>
  <si>
    <t>w 1600mR</t>
    <phoneticPr fontId="18"/>
  </si>
  <si>
    <t>w HJ</t>
  </si>
  <si>
    <t>w HJ</t>
    <phoneticPr fontId="18"/>
  </si>
  <si>
    <t>w PV</t>
  </si>
  <si>
    <t>w PV</t>
    <phoneticPr fontId="18"/>
  </si>
  <si>
    <t>w LJ</t>
  </si>
  <si>
    <t>w LJ</t>
    <phoneticPr fontId="18"/>
  </si>
  <si>
    <t>w TJ</t>
  </si>
  <si>
    <t>w TJ</t>
    <phoneticPr fontId="18"/>
  </si>
  <si>
    <t>w SP</t>
  </si>
  <si>
    <t>w SP</t>
    <phoneticPr fontId="18"/>
  </si>
  <si>
    <t>w HT</t>
  </si>
  <si>
    <t>w HT</t>
    <phoneticPr fontId="18"/>
  </si>
  <si>
    <t>w DT</t>
  </si>
  <si>
    <t>w DT</t>
    <phoneticPr fontId="18"/>
  </si>
  <si>
    <t>w JT</t>
  </si>
  <si>
    <t>w JT</t>
    <phoneticPr fontId="18"/>
  </si>
  <si>
    <t>mA HT</t>
  </si>
  <si>
    <t>mA HT</t>
    <phoneticPr fontId="18"/>
  </si>
  <si>
    <t>mB 100m</t>
  </si>
  <si>
    <t>mB 100m</t>
    <phoneticPr fontId="18"/>
  </si>
  <si>
    <t>mB 3000m</t>
  </si>
  <si>
    <t>mB 3000m</t>
    <phoneticPr fontId="18"/>
  </si>
  <si>
    <t>mB LJ</t>
  </si>
  <si>
    <t>mB LJ</t>
    <phoneticPr fontId="18"/>
  </si>
  <si>
    <t>wA 3000m</t>
  </si>
  <si>
    <t>wA 3000m</t>
    <phoneticPr fontId="18"/>
  </si>
  <si>
    <t>wB 100m</t>
  </si>
  <si>
    <t>wB 100m</t>
    <phoneticPr fontId="18"/>
  </si>
  <si>
    <t>w 300m</t>
  </si>
  <si>
    <t>w 300m</t>
    <phoneticPr fontId="18"/>
  </si>
  <si>
    <t>w 300mH</t>
  </si>
  <si>
    <t>w 300mH</t>
    <phoneticPr fontId="18"/>
  </si>
  <si>
    <t>m 300m</t>
  </si>
  <si>
    <t>m 300m</t>
    <phoneticPr fontId="18"/>
  </si>
  <si>
    <t>m 300mH</t>
  </si>
  <si>
    <t>m 300mH</t>
    <phoneticPr fontId="18"/>
  </si>
  <si>
    <t>年 月 日</t>
    <rPh sb="0" eb="1">
      <t>ネン</t>
    </rPh>
    <rPh sb="2" eb="3">
      <t>ツキ</t>
    </rPh>
    <rPh sb="4" eb="5">
      <t>ヒ</t>
    </rPh>
    <phoneticPr fontId="1"/>
  </si>
  <si>
    <t>参加
資格</t>
    <rPh sb="0" eb="2">
      <t>サンカ</t>
    </rPh>
    <rPh sb="3" eb="5">
      <t>シカク</t>
    </rPh>
    <phoneticPr fontId="1"/>
  </si>
  <si>
    <t>01200</t>
  </si>
  <si>
    <t>06100</t>
  </si>
  <si>
    <t>08100</t>
  </si>
  <si>
    <t>08600</t>
  </si>
  <si>
    <t>08900</t>
  </si>
  <si>
    <t>09200</t>
  </si>
  <si>
    <t>09110</t>
  </si>
  <si>
    <t>00220</t>
  </si>
  <si>
    <t>01020</t>
  </si>
  <si>
    <t>07320</t>
  </si>
  <si>
    <t>05400</t>
  </si>
  <si>
    <t>01010</t>
  </si>
  <si>
    <t>種目４</t>
    <rPh sb="0" eb="2">
      <t>シュモク</t>
    </rPh>
    <phoneticPr fontId="18"/>
  </si>
  <si>
    <t>種目５</t>
    <rPh sb="0" eb="2">
      <t>シュモク</t>
    </rPh>
    <phoneticPr fontId="18"/>
  </si>
  <si>
    <t>4x100m</t>
    <phoneticPr fontId="18"/>
  </si>
  <si>
    <t>4x400m</t>
    <phoneticPr fontId="18"/>
  </si>
  <si>
    <t>年</t>
    <rPh sb="0" eb="1">
      <t>ネン</t>
    </rPh>
    <phoneticPr fontId="7"/>
  </si>
  <si>
    <t>年 月 日</t>
    <rPh sb="0" eb="1">
      <t>ネン</t>
    </rPh>
    <rPh sb="2" eb="3">
      <t>ツキ</t>
    </rPh>
    <rPh sb="4" eb="5">
      <t>ヒ</t>
    </rPh>
    <phoneticPr fontId="7"/>
  </si>
  <si>
    <t>監督名</t>
    <rPh sb="0" eb="2">
      <t>カントク</t>
    </rPh>
    <rPh sb="2" eb="3">
      <t>メイ</t>
    </rPh>
    <phoneticPr fontId="1"/>
  </si>
  <si>
    <t xml:space="preserve"> 監　督</t>
    <rPh sb="1" eb="2">
      <t>カン</t>
    </rPh>
    <rPh sb="3" eb="4">
      <t>トク</t>
    </rPh>
    <phoneticPr fontId="18"/>
  </si>
  <si>
    <t>No.1</t>
    <phoneticPr fontId="18"/>
  </si>
  <si>
    <t>No.3</t>
    <phoneticPr fontId="18"/>
  </si>
  <si>
    <t>No.2</t>
    <phoneticPr fontId="18"/>
  </si>
  <si>
    <t>所属団体</t>
    <rPh sb="0" eb="2">
      <t>ショゾク</t>
    </rPh>
    <rPh sb="2" eb="4">
      <t>ダンタイ</t>
    </rPh>
    <phoneticPr fontId="1"/>
  </si>
  <si>
    <t>③　本大会の参加標準記録を突破した者</t>
    <phoneticPr fontId="18"/>
  </si>
  <si>
    <t>④　山形県陸上競技協会強化委員会が特に推薦する強化競技者</t>
    <phoneticPr fontId="18"/>
  </si>
  <si>
    <t>⑤　国体県予選会の標準記録を突破している者</t>
    <phoneticPr fontId="18"/>
  </si>
  <si>
    <t>⑥　地区高体連から推薦を受けた者</t>
    <phoneticPr fontId="18"/>
  </si>
  <si>
    <t>の６つから選択してください。(入力は「 ① ～ ⑥ 」の記号のみ)</t>
    <rPh sb="5" eb="7">
      <t>センタク</t>
    </rPh>
    <rPh sb="15" eb="17">
      <t>ニュウリョク</t>
    </rPh>
    <rPh sb="28" eb="30">
      <t>キゴウ</t>
    </rPh>
    <phoneticPr fontId="18"/>
  </si>
  <si>
    <t>⑦</t>
    <phoneticPr fontId="18"/>
  </si>
  <si>
    <t>［ 年 月 日 ］は、</t>
    <rPh sb="2" eb="3">
      <t>ネン</t>
    </rPh>
    <rPh sb="4" eb="5">
      <t>ツキ</t>
    </rPh>
    <rPh sb="6" eb="7">
      <t>ヒ</t>
    </rPh>
    <phoneticPr fontId="18"/>
  </si>
  <si>
    <t>Ｒ列</t>
    <rPh sb="1" eb="2">
      <t>レツ</t>
    </rPh>
    <phoneticPr fontId="18"/>
  </si>
  <si>
    <t>…</t>
    <phoneticPr fontId="18"/>
  </si>
  <si>
    <t>⑧</t>
    <phoneticPr fontId="18"/>
  </si>
  <si>
    <t>［ 備考 ］は、</t>
    <rPh sb="2" eb="4">
      <t>ビコウ</t>
    </rPh>
    <phoneticPr fontId="18"/>
  </si>
  <si>
    <t>出場種目と異なる種目の記録での申込みの場合、</t>
    <rPh sb="0" eb="2">
      <t>シュツジョウ</t>
    </rPh>
    <rPh sb="2" eb="4">
      <t>シュモク</t>
    </rPh>
    <rPh sb="5" eb="6">
      <t>コト</t>
    </rPh>
    <rPh sb="8" eb="10">
      <t>シュモク</t>
    </rPh>
    <rPh sb="11" eb="13">
      <t>キロク</t>
    </rPh>
    <rPh sb="15" eb="17">
      <t>モウシコ</t>
    </rPh>
    <rPh sb="19" eb="21">
      <t>バアイ</t>
    </rPh>
    <phoneticPr fontId="18"/>
  </si>
  <si>
    <t>その異なる方の種目をプルダウンから選択</t>
    <rPh sb="2" eb="3">
      <t>コト</t>
    </rPh>
    <rPh sb="5" eb="6">
      <t>ホウ</t>
    </rPh>
    <rPh sb="7" eb="9">
      <t>シュモク</t>
    </rPh>
    <rPh sb="17" eb="19">
      <t>センタク</t>
    </rPh>
    <phoneticPr fontId="18"/>
  </si>
  <si>
    <t>参加
資格</t>
    <rPh sb="0" eb="2">
      <t>サンカ</t>
    </rPh>
    <rPh sb="3" eb="5">
      <t>シカク</t>
    </rPh>
    <phoneticPr fontId="7"/>
  </si>
  <si>
    <r>
      <t>各シートへの入力により完成する</t>
    </r>
    <r>
      <rPr>
        <u/>
        <sz val="11"/>
        <color theme="1"/>
        <rFont val="ＭＳ 明朝"/>
        <family val="1"/>
        <charset val="128"/>
      </rPr>
      <t>「  提出する参加申込一覧表 」です</t>
    </r>
    <rPh sb="0" eb="1">
      <t>カク</t>
    </rPh>
    <rPh sb="6" eb="8">
      <t>ニュウリョク</t>
    </rPh>
    <rPh sb="11" eb="13">
      <t>カンセイ</t>
    </rPh>
    <rPh sb="18" eb="20">
      <t>テイシュツ</t>
    </rPh>
    <rPh sb="22" eb="24">
      <t>サンカ</t>
    </rPh>
    <rPh sb="24" eb="26">
      <t>モウシコ</t>
    </rPh>
    <rPh sb="26" eb="29">
      <t>イチランヒョウ</t>
    </rPh>
    <phoneticPr fontId="18"/>
  </si>
  <si>
    <t>M1</t>
    <phoneticPr fontId="1"/>
  </si>
  <si>
    <t>M2</t>
    <phoneticPr fontId="1"/>
  </si>
  <si>
    <t>D1</t>
    <phoneticPr fontId="1"/>
  </si>
  <si>
    <t>D2</t>
    <phoneticPr fontId="1"/>
  </si>
  <si>
    <t>D3</t>
    <phoneticPr fontId="1"/>
  </si>
  <si>
    <t>H1</t>
    <phoneticPr fontId="1"/>
  </si>
  <si>
    <t>J1</t>
    <phoneticPr fontId="1"/>
  </si>
  <si>
    <t>J2</t>
    <phoneticPr fontId="1"/>
  </si>
  <si>
    <t>J3</t>
    <phoneticPr fontId="1"/>
  </si>
  <si>
    <t>H2</t>
    <phoneticPr fontId="1"/>
  </si>
  <si>
    <t>H3</t>
    <phoneticPr fontId="1"/>
  </si>
  <si>
    <t>南陽東置賜陸協</t>
  </si>
  <si>
    <t>新庄地区陸協</t>
  </si>
  <si>
    <t>米沢市陸協</t>
  </si>
  <si>
    <t>上山市陸協</t>
  </si>
  <si>
    <t>山形市陸協</t>
  </si>
  <si>
    <t>鶴岡市陸協</t>
  </si>
  <si>
    <t>酒田市陸協</t>
  </si>
  <si>
    <t>日新製薬</t>
  </si>
  <si>
    <t>ＫＡＣ</t>
  </si>
  <si>
    <t>山形東高</t>
  </si>
  <si>
    <t>山形南高</t>
  </si>
  <si>
    <t>山形西高</t>
  </si>
  <si>
    <t>山形北高</t>
  </si>
  <si>
    <t>山形工高</t>
  </si>
  <si>
    <t>山形中央高</t>
  </si>
  <si>
    <t>上山明新館高</t>
  </si>
  <si>
    <t>天童高</t>
  </si>
  <si>
    <t>山辺高</t>
  </si>
  <si>
    <t>寒河江高</t>
  </si>
  <si>
    <t>寒河江工高</t>
  </si>
  <si>
    <t>谷地高</t>
  </si>
  <si>
    <t>村山産高</t>
  </si>
  <si>
    <t>北村山高</t>
  </si>
  <si>
    <t>新庄北高</t>
  </si>
  <si>
    <t>新庄南高</t>
  </si>
  <si>
    <t>神室産高</t>
  </si>
  <si>
    <t>米沢興譲館高</t>
  </si>
  <si>
    <t>米沢東高</t>
  </si>
  <si>
    <t>置賜農高</t>
  </si>
  <si>
    <t>高畠高</t>
  </si>
  <si>
    <t>南陽高</t>
  </si>
  <si>
    <t>長井高</t>
  </si>
  <si>
    <t>長井工高</t>
  </si>
  <si>
    <t>荒砥高</t>
  </si>
  <si>
    <t>鶴岡工高</t>
  </si>
  <si>
    <t>鶴岡中央高</t>
  </si>
  <si>
    <t>庄内総合高</t>
  </si>
  <si>
    <t>加茂水産高</t>
  </si>
  <si>
    <t>酒田東高</t>
  </si>
  <si>
    <t>酒田西高</t>
  </si>
  <si>
    <t>酒田光陵高</t>
  </si>
  <si>
    <t>遊佐高</t>
  </si>
  <si>
    <t>山形聾高</t>
  </si>
  <si>
    <t>山形城北高</t>
  </si>
  <si>
    <t>山形学院高</t>
  </si>
  <si>
    <t>日大山形高</t>
  </si>
  <si>
    <t>山形明正高</t>
  </si>
  <si>
    <t>東海大山形高</t>
  </si>
  <si>
    <t>新庄東高</t>
  </si>
  <si>
    <t>九里学園高</t>
  </si>
  <si>
    <t>米沢中央高</t>
  </si>
  <si>
    <t>鶴岡東高</t>
  </si>
  <si>
    <t>酒田南高</t>
  </si>
  <si>
    <t>山形二中</t>
  </si>
  <si>
    <t>山形三中</t>
  </si>
  <si>
    <t>山形四中</t>
  </si>
  <si>
    <t>山形五中</t>
  </si>
  <si>
    <t>山形六中</t>
  </si>
  <si>
    <t>山形九中</t>
  </si>
  <si>
    <t>高楯中</t>
  </si>
  <si>
    <t>山寺中</t>
  </si>
  <si>
    <t>蔵王一中</t>
  </si>
  <si>
    <t>上山南中</t>
  </si>
  <si>
    <t>上山北中</t>
  </si>
  <si>
    <t>天童二中</t>
  </si>
  <si>
    <t>天童三中</t>
  </si>
  <si>
    <t>天童四中</t>
  </si>
  <si>
    <t>山辺中</t>
  </si>
  <si>
    <t>陵南中</t>
  </si>
  <si>
    <t>河北中</t>
  </si>
  <si>
    <t>大江中</t>
  </si>
  <si>
    <t>楯岡中</t>
  </si>
  <si>
    <t>葉山中</t>
  </si>
  <si>
    <t>東根一中</t>
  </si>
  <si>
    <t>東根二中</t>
  </si>
  <si>
    <t>神町中</t>
  </si>
  <si>
    <t>福原中</t>
  </si>
  <si>
    <t>尾花沢中</t>
  </si>
  <si>
    <t>大石田中</t>
  </si>
  <si>
    <t>舟形中</t>
  </si>
  <si>
    <t>真室川中</t>
  </si>
  <si>
    <t>米沢二中</t>
  </si>
  <si>
    <t>米沢三中</t>
  </si>
  <si>
    <t>赤湯中</t>
  </si>
  <si>
    <t>宮内中</t>
  </si>
  <si>
    <t>高畠中</t>
  </si>
  <si>
    <t>川西中</t>
  </si>
  <si>
    <t>長井南中</t>
  </si>
  <si>
    <t>長井北中</t>
  </si>
  <si>
    <t>小国中</t>
  </si>
  <si>
    <t>白鷹中</t>
  </si>
  <si>
    <t>飯豊中</t>
  </si>
  <si>
    <t>鶴岡二中</t>
  </si>
  <si>
    <t>鶴岡三中</t>
  </si>
  <si>
    <t>鶴岡四中</t>
  </si>
  <si>
    <t>鶴岡五中</t>
  </si>
  <si>
    <t>豊浦中</t>
  </si>
  <si>
    <t>藤島中</t>
  </si>
  <si>
    <t>櫛引中</t>
  </si>
  <si>
    <t>温海中</t>
  </si>
  <si>
    <t>酒田一中</t>
  </si>
  <si>
    <t>酒田二中</t>
  </si>
  <si>
    <t>酒田三中</t>
  </si>
  <si>
    <t>酒田四中</t>
  </si>
  <si>
    <t>酒田六中</t>
  </si>
  <si>
    <t>遊佐中</t>
  </si>
  <si>
    <t>北海道大</t>
  </si>
  <si>
    <t>東北大</t>
  </si>
  <si>
    <t>山形大</t>
  </si>
  <si>
    <t>福島大</t>
  </si>
  <si>
    <t>筑波大</t>
  </si>
  <si>
    <t>東京学芸大</t>
  </si>
  <si>
    <t>新潟大</t>
  </si>
  <si>
    <t>仙台大</t>
  </si>
  <si>
    <t>上武大</t>
  </si>
  <si>
    <t>東京国際大</t>
  </si>
  <si>
    <t>城西大</t>
  </si>
  <si>
    <t>中央学院大</t>
  </si>
  <si>
    <t>國學院大</t>
  </si>
  <si>
    <t>順天堂大</t>
  </si>
  <si>
    <t>大東文化大</t>
  </si>
  <si>
    <t>拓殖大</t>
  </si>
  <si>
    <t>中央大</t>
  </si>
  <si>
    <t>帝京大</t>
  </si>
  <si>
    <t>東海大</t>
  </si>
  <si>
    <t>東京農業大</t>
  </si>
  <si>
    <t>東洋大</t>
  </si>
  <si>
    <t>日本大</t>
  </si>
  <si>
    <t>日本体育大</t>
  </si>
  <si>
    <t>早稲田大</t>
  </si>
  <si>
    <t>山梨学院大</t>
  </si>
  <si>
    <t>中京大</t>
  </si>
  <si>
    <t>国際武道大</t>
  </si>
  <si>
    <t>駿河台大</t>
  </si>
  <si>
    <t>平成国際大</t>
  </si>
  <si>
    <t>新潟医療福祉大</t>
  </si>
  <si>
    <t>武蔵野学院大</t>
  </si>
  <si>
    <t>←</t>
    <phoneticPr fontId="18"/>
  </si>
  <si>
    <r>
      <t>所属電話番号</t>
    </r>
    <r>
      <rPr>
        <b/>
        <sz val="12"/>
        <color rgb="FFFF0000"/>
        <rFont val="ＭＳ Ｐゴシック"/>
        <family val="3"/>
        <charset val="128"/>
        <scheme val="minor"/>
      </rPr>
      <t>(半角のみ）</t>
    </r>
    <rPh sb="0" eb="2">
      <t>ショゾク</t>
    </rPh>
    <rPh sb="2" eb="4">
      <t>デンワ</t>
    </rPh>
    <rPh sb="4" eb="6">
      <t>バンゴウ</t>
    </rPh>
    <rPh sb="7" eb="9">
      <t>ハンカク</t>
    </rPh>
    <phoneticPr fontId="1"/>
  </si>
  <si>
    <r>
      <t>申込者連絡先（携帯)</t>
    </r>
    <r>
      <rPr>
        <b/>
        <sz val="12"/>
        <color rgb="FFFF0000"/>
        <rFont val="ＭＳ Ｐゴシック"/>
        <family val="3"/>
        <charset val="128"/>
        <scheme val="minor"/>
      </rPr>
      <t>(半角のみ）</t>
    </r>
    <rPh sb="0" eb="2">
      <t>モウシコミ</t>
    </rPh>
    <rPh sb="2" eb="3">
      <t>シャ</t>
    </rPh>
    <rPh sb="3" eb="6">
      <t>レンラクサキ</t>
    </rPh>
    <rPh sb="7" eb="9">
      <t>ケイタイ</t>
    </rPh>
    <phoneticPr fontId="1"/>
  </si>
  <si>
    <r>
      <t>申込者E-mailアドレス</t>
    </r>
    <r>
      <rPr>
        <b/>
        <sz val="12"/>
        <color rgb="FFFF0000"/>
        <rFont val="ＭＳ Ｐゴシック"/>
        <family val="3"/>
        <charset val="128"/>
        <scheme val="minor"/>
      </rPr>
      <t>（半角のみ）</t>
    </r>
    <rPh sb="0" eb="2">
      <t>モウシコミ</t>
    </rPh>
    <rPh sb="2" eb="3">
      <t>シャ</t>
    </rPh>
    <rPh sb="14" eb="16">
      <t>ハンカク</t>
    </rPh>
    <phoneticPr fontId="1"/>
  </si>
  <si>
    <t>希望する競技役員の部署</t>
    <rPh sb="0" eb="2">
      <t>キボウ</t>
    </rPh>
    <rPh sb="4" eb="6">
      <t>キョウギ</t>
    </rPh>
    <rPh sb="6" eb="8">
      <t>ヤクイン</t>
    </rPh>
    <rPh sb="9" eb="11">
      <t>ブショ</t>
    </rPh>
    <phoneticPr fontId="1"/>
  </si>
  <si>
    <t>入力された情報から「参加申込書一覧表」「取り込み用のデータ」が生成されます</t>
    <rPh sb="0" eb="2">
      <t>ニュウリョク</t>
    </rPh>
    <rPh sb="5" eb="7">
      <t>ジョウホウ</t>
    </rPh>
    <rPh sb="10" eb="12">
      <t>サンカ</t>
    </rPh>
    <rPh sb="12" eb="15">
      <t>モウシコミショ</t>
    </rPh>
    <rPh sb="15" eb="18">
      <t>イチランヒョウ</t>
    </rPh>
    <rPh sb="20" eb="21">
      <t>ト</t>
    </rPh>
    <rPh sb="22" eb="23">
      <t>コ</t>
    </rPh>
    <rPh sb="24" eb="25">
      <t>ヨウ</t>
    </rPh>
    <rPh sb="31" eb="33">
      <t>セイセイ</t>
    </rPh>
    <phoneticPr fontId="18"/>
  </si>
  <si>
    <t>入力された情報から「参加申込一覧表」「取り込み用のデータ」が生成されます</t>
    <rPh sb="0" eb="2">
      <t>ニュウリョク</t>
    </rPh>
    <rPh sb="5" eb="7">
      <t>ジョウホウ</t>
    </rPh>
    <rPh sb="10" eb="12">
      <t>サンカ</t>
    </rPh>
    <rPh sb="12" eb="14">
      <t>モウシコミ</t>
    </rPh>
    <rPh sb="14" eb="17">
      <t>イチランヒョウ</t>
    </rPh>
    <rPh sb="19" eb="20">
      <t>ト</t>
    </rPh>
    <rPh sb="21" eb="22">
      <t>コ</t>
    </rPh>
    <rPh sb="23" eb="24">
      <t>ヨウ</t>
    </rPh>
    <rPh sb="30" eb="32">
      <t>セイセイ</t>
    </rPh>
    <phoneticPr fontId="18"/>
  </si>
  <si>
    <t>“ 参加申込一覧表（男子）”“ 参加申込一覧表（女子）”シート</t>
    <rPh sb="2" eb="4">
      <t>サンカ</t>
    </rPh>
    <rPh sb="4" eb="6">
      <t>モウシコミ</t>
    </rPh>
    <rPh sb="6" eb="8">
      <t>イチラン</t>
    </rPh>
    <rPh sb="8" eb="9">
      <t>ヒョウ</t>
    </rPh>
    <rPh sb="10" eb="12">
      <t>ダンシ</t>
    </rPh>
    <rPh sb="16" eb="18">
      <t>サンカ</t>
    </rPh>
    <rPh sb="20" eb="23">
      <t>イチランヒョウ</t>
    </rPh>
    <rPh sb="24" eb="25">
      <t>オンナ</t>
    </rPh>
    <phoneticPr fontId="18"/>
  </si>
  <si>
    <t>申込責任者</t>
    <rPh sb="0" eb="2">
      <t>モウシコミ</t>
    </rPh>
    <rPh sb="2" eb="5">
      <t>セキニンシャ</t>
    </rPh>
    <phoneticPr fontId="18"/>
  </si>
  <si>
    <t>申込責任者</t>
    <rPh sb="0" eb="2">
      <t>モウシコミ</t>
    </rPh>
    <rPh sb="2" eb="5">
      <t>セキニンシャ</t>
    </rPh>
    <phoneticPr fontId="1"/>
  </si>
  <si>
    <t>㊞</t>
    <phoneticPr fontId="18"/>
  </si>
  <si>
    <t>西置賜陸協</t>
  </si>
  <si>
    <t>西村山陸協</t>
  </si>
  <si>
    <t>北村山陸協</t>
  </si>
  <si>
    <t>天童東村山陸協</t>
  </si>
  <si>
    <t>山形市役所AC</t>
  </si>
  <si>
    <t>山形TFC</t>
  </si>
  <si>
    <t>SMAC</t>
  </si>
  <si>
    <t>NDソフト</t>
  </si>
  <si>
    <t>Y-ACTION</t>
  </si>
  <si>
    <t>山形マスターズ</t>
  </si>
  <si>
    <t>寒・西ＡＣ</t>
  </si>
  <si>
    <t>上山ＲＣ</t>
  </si>
  <si>
    <t>ＮＡＴＣ</t>
  </si>
  <si>
    <t>山形環境ER</t>
  </si>
  <si>
    <t>ミクロン精密</t>
  </si>
  <si>
    <t>創学館高</t>
  </si>
  <si>
    <t>惺山高</t>
  </si>
  <si>
    <t>参加資格記録</t>
    <rPh sb="0" eb="4">
      <t>サンカシカク</t>
    </rPh>
    <rPh sb="4" eb="6">
      <t>キロク</t>
    </rPh>
    <phoneticPr fontId="1"/>
  </si>
  <si>
    <t>の3つから選択してください。(入力は「 ① ～ ③ 」の記号のみ)</t>
    <rPh sb="5" eb="7">
      <t>センタク</t>
    </rPh>
    <rPh sb="15" eb="17">
      <t>ニュウリョク</t>
    </rPh>
    <rPh sb="28" eb="30">
      <t>キゴウ</t>
    </rPh>
    <phoneticPr fontId="18"/>
  </si>
  <si>
    <t>「Ｃ３」の選択肢にない場合は
「Ｃ17」(青のセル）に入力すると選択できます</t>
    <rPh sb="5" eb="8">
      <t>センタクシ</t>
    </rPh>
    <rPh sb="11" eb="13">
      <t>バアイ</t>
    </rPh>
    <rPh sb="21" eb="22">
      <t>アオ</t>
    </rPh>
    <rPh sb="27" eb="29">
      <t>ニュウリョク</t>
    </rPh>
    <rPh sb="32" eb="34">
      <t>センタク</t>
    </rPh>
    <phoneticPr fontId="18"/>
  </si>
  <si>
    <t>004   140</t>
    <phoneticPr fontId="18"/>
  </si>
  <si>
    <t>038   140</t>
    <phoneticPr fontId="18"/>
  </si>
  <si>
    <t>004   240</t>
    <phoneticPr fontId="18"/>
  </si>
  <si>
    <t>047   240</t>
    <phoneticPr fontId="18"/>
  </si>
  <si>
    <t>00440</t>
  </si>
  <si>
    <t>03840</t>
  </si>
  <si>
    <t>04740</t>
  </si>
  <si>
    <t>601   150</t>
    <phoneticPr fontId="18"/>
  </si>
  <si>
    <t>601   250</t>
    <phoneticPr fontId="18"/>
  </si>
  <si>
    <t>男子小学生４×１００ｍ</t>
    <rPh sb="0" eb="2">
      <t>ダンシ</t>
    </rPh>
    <rPh sb="2" eb="5">
      <t>ショウガクセイ</t>
    </rPh>
    <phoneticPr fontId="18"/>
  </si>
  <si>
    <t>女子小学生４×１００ｍ</t>
    <rPh sb="0" eb="5">
      <t>ジョシショウガクセイ</t>
    </rPh>
    <phoneticPr fontId="18"/>
  </si>
  <si>
    <t>ms　400mR</t>
  </si>
  <si>
    <t>ms　400mR</t>
    <phoneticPr fontId="18"/>
  </si>
  <si>
    <t>ws　400mR</t>
  </si>
  <si>
    <t>ws　400mR</t>
    <phoneticPr fontId="18"/>
  </si>
  <si>
    <t>60150</t>
  </si>
  <si>
    <t>「 参加申込一覧表 」です（男女別になります）</t>
    <rPh sb="2" eb="4">
      <t>サンカ</t>
    </rPh>
    <rPh sb="4" eb="6">
      <t>モウシコミ</t>
    </rPh>
    <rPh sb="6" eb="9">
      <t>イチランヒョウ</t>
    </rPh>
    <rPh sb="14" eb="17">
      <t>ダンジョベツ</t>
    </rPh>
    <phoneticPr fontId="18"/>
  </si>
  <si>
    <t>参加申し込み一覧表で、職名で「所属長」表示希望のときは１を下の欄に入力してください</t>
    <rPh sb="0" eb="2">
      <t>サンカ</t>
    </rPh>
    <rPh sb="2" eb="3">
      <t>モウ</t>
    </rPh>
    <rPh sb="4" eb="5">
      <t>コ</t>
    </rPh>
    <rPh sb="6" eb="8">
      <t>イチラン</t>
    </rPh>
    <rPh sb="8" eb="9">
      <t>ヒョウ</t>
    </rPh>
    <rPh sb="11" eb="13">
      <t>ショクメイ</t>
    </rPh>
    <rPh sb="15" eb="18">
      <t>ショゾクチョウ</t>
    </rPh>
    <rPh sb="19" eb="21">
      <t>ヒョウジ</t>
    </rPh>
    <rPh sb="21" eb="23">
      <t>キボウ</t>
    </rPh>
    <rPh sb="29" eb="30">
      <t>シタ</t>
    </rPh>
    <rPh sb="31" eb="32">
      <t>ラン</t>
    </rPh>
    <rPh sb="33" eb="35">
      <t>ニュウリョク</t>
    </rPh>
    <phoneticPr fontId="18"/>
  </si>
  <si>
    <t>また、学校以外からの申し込みはチーム代表者または保護者の押印となります。</t>
    <rPh sb="3" eb="5">
      <t>ガッコウ</t>
    </rPh>
    <rPh sb="5" eb="7">
      <t>イガイ</t>
    </rPh>
    <rPh sb="10" eb="11">
      <t>モウ</t>
    </rPh>
    <rPh sb="12" eb="13">
      <t>コ</t>
    </rPh>
    <rPh sb="18" eb="21">
      <t>ダイヒョウシャ</t>
    </rPh>
    <rPh sb="24" eb="27">
      <t>ホゴシャ</t>
    </rPh>
    <rPh sb="28" eb="30">
      <t>オウイン</t>
    </rPh>
    <phoneticPr fontId="18"/>
  </si>
  <si>
    <t>　健康証明書・出場認知書の押印は高校生・中学生のみです。</t>
    <rPh sb="18" eb="19">
      <t>セイ</t>
    </rPh>
    <rPh sb="22" eb="23">
      <t>セイ</t>
    </rPh>
    <phoneticPr fontId="18"/>
  </si>
  <si>
    <t xml:space="preserve">校長名または所属長名
　（中学・高校・義務教育学校のみ）
チーム代表者名または保護者名
　(中高校生で学校以外の場合）
</t>
    <rPh sb="0" eb="2">
      <t>コウチョウ</t>
    </rPh>
    <rPh sb="2" eb="3">
      <t>メイ</t>
    </rPh>
    <rPh sb="6" eb="9">
      <t>ショゾクチョウ</t>
    </rPh>
    <rPh sb="9" eb="10">
      <t>メイ</t>
    </rPh>
    <rPh sb="32" eb="35">
      <t>ダイヒョウシャ</t>
    </rPh>
    <rPh sb="35" eb="36">
      <t>メイ</t>
    </rPh>
    <rPh sb="39" eb="42">
      <t>ホゴシャ</t>
    </rPh>
    <rPh sb="42" eb="43">
      <t>メイ</t>
    </rPh>
    <rPh sb="46" eb="47">
      <t>チュウ</t>
    </rPh>
    <rPh sb="47" eb="50">
      <t>コウコウセイ</t>
    </rPh>
    <rPh sb="51" eb="53">
      <t>ガッコウ</t>
    </rPh>
    <rPh sb="53" eb="55">
      <t>イガイ</t>
    </rPh>
    <rPh sb="56" eb="58">
      <t>バアイ</t>
    </rPh>
    <phoneticPr fontId="1"/>
  </si>
  <si>
    <t>氏名
（本年度陸協登録済みの方）</t>
    <rPh sb="0" eb="2">
      <t>シメイ</t>
    </rPh>
    <rPh sb="4" eb="7">
      <t>ホンネンド</t>
    </rPh>
    <rPh sb="7" eb="9">
      <t>リッキョウ</t>
    </rPh>
    <rPh sb="9" eb="11">
      <t>トウロク</t>
    </rPh>
    <rPh sb="11" eb="12">
      <t>ズ</t>
    </rPh>
    <rPh sb="14" eb="15">
      <t>カタ</t>
    </rPh>
    <phoneticPr fontId="1"/>
  </si>
  <si>
    <t>〇中高校生については所属学校以外のクラブチームなどからもエントリーが可能となりました。</t>
    <phoneticPr fontId="18"/>
  </si>
  <si>
    <t>そのため、基礎データシートの４行目に記載する「校長名等」の欄に、クラブチーㇺ等から</t>
    <rPh sb="37" eb="39">
      <t>ムナド</t>
    </rPh>
    <phoneticPr fontId="18"/>
  </si>
  <si>
    <t>エントリーする場合の「代表者名等」の記入をしてもらうことにしました。</t>
    <phoneticPr fontId="18"/>
  </si>
  <si>
    <t>　※詳細は山形陸協HPに掲載の「中学生・高校生の所属校以外からの競技会申し込みについて」</t>
    <phoneticPr fontId="18"/>
  </si>
  <si>
    <t>を御参照願います。</t>
    <phoneticPr fontId="18"/>
  </si>
  <si>
    <t>〇用紙で提出していただく参加申込一覧表の下部に記載される、出場認知・健康証明欄に表示される</t>
    <rPh sb="38" eb="39">
      <t>ラン</t>
    </rPh>
    <rPh sb="40" eb="42">
      <t>ヒョウジ</t>
    </rPh>
    <phoneticPr fontId="18"/>
  </si>
  <si>
    <t>校長等の職名について、学校であって職名が「校長」でない場合もあることから「所属長」の職名を</t>
    <rPh sb="37" eb="40">
      <t>ショゾクチョウ</t>
    </rPh>
    <rPh sb="42" eb="44">
      <t>ショクメイ</t>
    </rPh>
    <phoneticPr fontId="18"/>
  </si>
  <si>
    <t>選択できるように、校長名等を入力するセルの右側に欄を設けました。</t>
    <phoneticPr fontId="18"/>
  </si>
  <si>
    <t>おやま整形外科</t>
  </si>
  <si>
    <t>鶴岡ＡＣ</t>
  </si>
  <si>
    <t>村山AC</t>
  </si>
  <si>
    <t>デンソーＦＡ山形</t>
  </si>
  <si>
    <t>ＥＴ</t>
  </si>
  <si>
    <t>平田陸上教室</t>
  </si>
  <si>
    <t>BEAST RA</t>
  </si>
  <si>
    <t>おばなざわ陸上クラブ</t>
  </si>
  <si>
    <t>札幌学院大</t>
  </si>
  <si>
    <t>立命館大</t>
  </si>
  <si>
    <t>福岡大</t>
  </si>
  <si>
    <t>山形県立保健医療大</t>
  </si>
  <si>
    <t>生年月日入力</t>
    <rPh sb="0" eb="4">
      <t>セイネンガッピ</t>
    </rPh>
    <rPh sb="4" eb="6">
      <t>ニュウリョク</t>
    </rPh>
    <phoneticPr fontId="1"/>
  </si>
  <si>
    <t>西暦下2桁・月・日</t>
    <rPh sb="0" eb="2">
      <t>セイレキ</t>
    </rPh>
    <rPh sb="2" eb="3">
      <t>シモ</t>
    </rPh>
    <rPh sb="4" eb="5">
      <t>ケタ</t>
    </rPh>
    <rPh sb="6" eb="7">
      <t>ツキ</t>
    </rPh>
    <rPh sb="8" eb="9">
      <t>ヒ</t>
    </rPh>
    <phoneticPr fontId="1"/>
  </si>
  <si>
    <t>〇　責任者連絡先は、6月28日～29日に必ず連絡のつく電話番号の記入をお願いいたします。</t>
    <rPh sb="2" eb="8">
      <t>セキニンシャレンラクサキ</t>
    </rPh>
    <rPh sb="11" eb="12">
      <t>ガツ</t>
    </rPh>
    <rPh sb="14" eb="15">
      <t>ニチ</t>
    </rPh>
    <rPh sb="18" eb="19">
      <t>ニチ</t>
    </rPh>
    <rPh sb="20" eb="21">
      <t>カナラ</t>
    </rPh>
    <rPh sb="22" eb="24">
      <t>レンラク</t>
    </rPh>
    <rPh sb="27" eb="31">
      <t>デンワバンゴウ</t>
    </rPh>
    <rPh sb="32" eb="34">
      <t>キニュウ</t>
    </rPh>
    <rPh sb="36" eb="37">
      <t>ネガ</t>
    </rPh>
    <phoneticPr fontId="18"/>
  </si>
  <si>
    <t>＜昨年度からの注意事項＞</t>
    <rPh sb="1" eb="4">
      <t>サクネンド</t>
    </rPh>
    <rPh sb="7" eb="9">
      <t>チュウイ</t>
    </rPh>
    <rPh sb="9" eb="11">
      <t>ジコウ</t>
    </rPh>
    <phoneticPr fontId="18"/>
  </si>
  <si>
    <t>Ｈ列［ 種目 ］は、</t>
    <rPh sb="1" eb="2">
      <t>レツ</t>
    </rPh>
    <rPh sb="4" eb="6">
      <t>シュモク</t>
    </rPh>
    <phoneticPr fontId="18"/>
  </si>
  <si>
    <t>①　2024年度第77回山形県陸上競技選手権保持者(その種目に限る)</t>
    <phoneticPr fontId="18"/>
  </si>
  <si>
    <t>②　2024年山形県陸上競技公認記録集「一般の部」で10傑に入っている者(その種目に限る)</t>
    <phoneticPr fontId="18"/>
  </si>
  <si>
    <t>J列</t>
    <rPh sb="1" eb="2">
      <t>レツ</t>
    </rPh>
    <phoneticPr fontId="18"/>
  </si>
  <si>
    <t>Ｇ列［ 性別 ］を入力すると、［ 性別 ］に適した種目を選択することができます</t>
    <rPh sb="1" eb="2">
      <t>レツ</t>
    </rPh>
    <rPh sb="4" eb="6">
      <t>セイベツ</t>
    </rPh>
    <rPh sb="9" eb="11">
      <t>ニュウリョク</t>
    </rPh>
    <rPh sb="17" eb="19">
      <t>セイベツ</t>
    </rPh>
    <rPh sb="22" eb="23">
      <t>テキ</t>
    </rPh>
    <rPh sb="25" eb="27">
      <t>シュモク</t>
    </rPh>
    <rPh sb="28" eb="30">
      <t>センタク</t>
    </rPh>
    <phoneticPr fontId="18"/>
  </si>
  <si>
    <t>Ｉ列［ 参加資格 ］は、</t>
    <rPh sb="1" eb="2">
      <t>レツ</t>
    </rPh>
    <rPh sb="4" eb="6">
      <t>サンカ</t>
    </rPh>
    <rPh sb="6" eb="8">
      <t>シカク</t>
    </rPh>
    <phoneticPr fontId="18"/>
  </si>
  <si>
    <t>Ｏ列・Ｐ列・Ｒ列が黄色になります</t>
    <rPh sb="1" eb="2">
      <t>レツ</t>
    </rPh>
    <rPh sb="4" eb="5">
      <t>レツ</t>
    </rPh>
    <rPh sb="7" eb="8">
      <t>レツ</t>
    </rPh>
    <rPh sb="9" eb="11">
      <t>キイロ</t>
    </rPh>
    <phoneticPr fontId="18"/>
  </si>
  <si>
    <t>Ｓ列</t>
    <rPh sb="1" eb="2">
      <t>レツ</t>
    </rPh>
    <phoneticPr fontId="18"/>
  </si>
  <si>
    <t>「 2024 」「 2025　」から選択</t>
    <rPh sb="18" eb="20">
      <t>センタク</t>
    </rPh>
    <phoneticPr fontId="18"/>
  </si>
  <si>
    <t>Ｕ列</t>
    <rPh sb="1" eb="2">
      <t>レツ</t>
    </rPh>
    <phoneticPr fontId="18"/>
  </si>
  <si>
    <t>Ｗ列</t>
    <rPh sb="1" eb="2">
      <t>レツ</t>
    </rPh>
    <phoneticPr fontId="18"/>
  </si>
  <si>
    <t>③　Ｅ列（選手の生年月日）は、(今回新設定）</t>
    <rPh sb="3" eb="4">
      <t>レツ</t>
    </rPh>
    <rPh sb="5" eb="7">
      <t>センシュ</t>
    </rPh>
    <rPh sb="8" eb="12">
      <t>セイネンガッピ</t>
    </rPh>
    <rPh sb="16" eb="18">
      <t>コンカイ</t>
    </rPh>
    <rPh sb="18" eb="19">
      <t>シン</t>
    </rPh>
    <rPh sb="19" eb="21">
      <t>セッテイ</t>
    </rPh>
    <phoneticPr fontId="18"/>
  </si>
  <si>
    <t>③　G列（選手の生年月日）は、(今回新設定）</t>
    <rPh sb="3" eb="4">
      <t>レツ</t>
    </rPh>
    <rPh sb="5" eb="7">
      <t>センシュ</t>
    </rPh>
    <rPh sb="8" eb="12">
      <t>セイネンガッピ</t>
    </rPh>
    <rPh sb="16" eb="18">
      <t>コンカイ</t>
    </rPh>
    <rPh sb="18" eb="19">
      <t>シン</t>
    </rPh>
    <rPh sb="19" eb="21">
      <t>セッテイ</t>
    </rPh>
    <phoneticPr fontId="18"/>
  </si>
  <si>
    <t>‘ 登録番号 ’‘ 氏名(漢字) ’‘ 氏名(ﾌﾘｶﾞﾅ) ’’生年月日’‘ 学年 ’を間違えると</t>
    <rPh sb="20" eb="22">
      <t>シメイ</t>
    </rPh>
    <rPh sb="32" eb="36">
      <t>セイネンガッピ</t>
    </rPh>
    <rPh sb="44" eb="46">
      <t>マチガ</t>
    </rPh>
    <phoneticPr fontId="18"/>
  </si>
  <si>
    <t>男子少年Ｂ砲丸投(5.000kg)</t>
    <rPh sb="5" eb="7">
      <t>ホウガン</t>
    </rPh>
    <rPh sb="7" eb="8">
      <t>トウ</t>
    </rPh>
    <phoneticPr fontId="18"/>
  </si>
  <si>
    <t>mB SP</t>
    <phoneticPr fontId="18"/>
  </si>
  <si>
    <t>08320</t>
    <phoneticPr fontId="18"/>
  </si>
  <si>
    <t>083   120</t>
    <phoneticPr fontId="18"/>
  </si>
  <si>
    <t>男子少年共通１１０ｍＨ</t>
    <rPh sb="4" eb="6">
      <t>キョウツウ</t>
    </rPh>
    <phoneticPr fontId="18"/>
  </si>
  <si>
    <t>03330</t>
    <phoneticPr fontId="18"/>
  </si>
  <si>
    <t>033   130</t>
    <phoneticPr fontId="18"/>
  </si>
  <si>
    <t>mk 110mH</t>
    <phoneticPr fontId="18"/>
  </si>
  <si>
    <t>男子少年Ａ円盤投(1.750kg)</t>
    <rPh sb="5" eb="8">
      <t>エンバンナゲ</t>
    </rPh>
    <phoneticPr fontId="18"/>
  </si>
  <si>
    <t>mA DT</t>
    <phoneticPr fontId="18"/>
  </si>
  <si>
    <t>08710</t>
    <phoneticPr fontId="18"/>
  </si>
  <si>
    <t>087   110</t>
    <phoneticPr fontId="18"/>
  </si>
  <si>
    <t>女子少年Ａ２０００ｍＳＣ</t>
    <rPh sb="0" eb="4">
      <t>ジョシショウネン</t>
    </rPh>
    <phoneticPr fontId="18"/>
  </si>
  <si>
    <t>wA 2000mSC</t>
    <phoneticPr fontId="18"/>
  </si>
  <si>
    <t>05210</t>
    <phoneticPr fontId="18"/>
  </si>
  <si>
    <t>052   210</t>
    <phoneticPr fontId="18"/>
  </si>
  <si>
    <t>女子少年Ｂ１５００ｍ</t>
    <phoneticPr fontId="18"/>
  </si>
  <si>
    <t>wB 1500m</t>
    <phoneticPr fontId="18"/>
  </si>
  <si>
    <t>00820</t>
    <phoneticPr fontId="18"/>
  </si>
  <si>
    <t>008   220</t>
    <phoneticPr fontId="18"/>
  </si>
  <si>
    <t>女子少年Ｂ走幅跳</t>
    <rPh sb="5" eb="6">
      <t>ハシ</t>
    </rPh>
    <rPh sb="6" eb="8">
      <t>ハバト</t>
    </rPh>
    <phoneticPr fontId="18"/>
  </si>
  <si>
    <t>wB LJ</t>
    <phoneticPr fontId="18"/>
  </si>
  <si>
    <t>07320</t>
    <phoneticPr fontId="18"/>
  </si>
  <si>
    <t>073   220</t>
    <phoneticPr fontId="18"/>
  </si>
  <si>
    <t>＜今年度からの注意事項＞</t>
    <rPh sb="1" eb="4">
      <t>コンネンド</t>
    </rPh>
    <rPh sb="7" eb="9">
      <t>チュウイ</t>
    </rPh>
    <rPh sb="9" eb="11">
      <t>ジコウ</t>
    </rPh>
    <phoneticPr fontId="18"/>
  </si>
  <si>
    <t>〇　選手の生年月日の入力が必要となりました。西暦の下２桁（００－９９）＋月（０１－１２）＋日（０１－３１）</t>
    <rPh sb="2" eb="4">
      <t>センシュ</t>
    </rPh>
    <rPh sb="5" eb="9">
      <t>セイネンガッピ</t>
    </rPh>
    <rPh sb="10" eb="12">
      <t>ニュウリョク</t>
    </rPh>
    <rPh sb="13" eb="15">
      <t>ヒツヨウ</t>
    </rPh>
    <rPh sb="22" eb="24">
      <t>セイレキ</t>
    </rPh>
    <rPh sb="25" eb="26">
      <t>シモ</t>
    </rPh>
    <rPh sb="27" eb="28">
      <t>ケタ</t>
    </rPh>
    <rPh sb="36" eb="37">
      <t>ツキ</t>
    </rPh>
    <rPh sb="45" eb="46">
      <t>ヒ</t>
    </rPh>
    <phoneticPr fontId="18"/>
  </si>
  <si>
    <t>の６桁が必要となります。大会データの元になりますので、正しく入力してください</t>
    <rPh sb="2" eb="3">
      <t>ケタ</t>
    </rPh>
    <rPh sb="4" eb="6">
      <t>ヒツヨウ</t>
    </rPh>
    <rPh sb="12" eb="14">
      <t>タイカイ</t>
    </rPh>
    <rPh sb="18" eb="19">
      <t>モト</t>
    </rPh>
    <rPh sb="27" eb="28">
      <t>タダ</t>
    </rPh>
    <rPh sb="30" eb="32">
      <t>ニュウリョク</t>
    </rPh>
    <phoneticPr fontId="18"/>
  </si>
  <si>
    <t>半角数値6桁で入力で、西暦の下2桁(00～99年)、月（２桁：1月は01・・12月は12）日（2桁：1日は01・・31日は31）</t>
    <rPh sb="0" eb="2">
      <t>ハンカク</t>
    </rPh>
    <rPh sb="2" eb="4">
      <t>スウチ</t>
    </rPh>
    <rPh sb="5" eb="6">
      <t>ケタ</t>
    </rPh>
    <rPh sb="7" eb="9">
      <t>ニュウリョク</t>
    </rPh>
    <rPh sb="11" eb="13">
      <t>セイレキ</t>
    </rPh>
    <rPh sb="14" eb="15">
      <t>シモ</t>
    </rPh>
    <rPh sb="16" eb="17">
      <t>ケタ</t>
    </rPh>
    <rPh sb="23" eb="24">
      <t>ネン</t>
    </rPh>
    <rPh sb="26" eb="27">
      <t>ツキ</t>
    </rPh>
    <rPh sb="29" eb="30">
      <t>ケタ</t>
    </rPh>
    <rPh sb="32" eb="33">
      <t>ガツ</t>
    </rPh>
    <rPh sb="40" eb="41">
      <t>ガツ</t>
    </rPh>
    <rPh sb="45" eb="46">
      <t>ニチ</t>
    </rPh>
    <rPh sb="48" eb="49">
      <t>ケタ</t>
    </rPh>
    <rPh sb="51" eb="52">
      <t>ニチ</t>
    </rPh>
    <rPh sb="59" eb="60">
      <t>ニチ</t>
    </rPh>
    <phoneticPr fontId="18"/>
  </si>
  <si>
    <t>例　1987年3月1日生まれ・・970301、2002年12月12日生まれ・・021212</t>
    <rPh sb="0" eb="1">
      <t>レイ</t>
    </rPh>
    <rPh sb="6" eb="7">
      <t>ネン</t>
    </rPh>
    <rPh sb="8" eb="9">
      <t>ガツ</t>
    </rPh>
    <rPh sb="10" eb="12">
      <t>ニチウ</t>
    </rPh>
    <rPh sb="27" eb="28">
      <t>ネン</t>
    </rPh>
    <rPh sb="30" eb="31">
      <t>ガツ</t>
    </rPh>
    <rPh sb="33" eb="34">
      <t>ニチ</t>
    </rPh>
    <rPh sb="34" eb="35">
      <t>ウ</t>
    </rPh>
    <phoneticPr fontId="18"/>
  </si>
  <si>
    <t>第78回山形県陸上競技選手権大会・第79回国民スポーツ大会陸上競技山形県予選会 　個人種目</t>
    <rPh sb="0" eb="1">
      <t>ダイ</t>
    </rPh>
    <rPh sb="3" eb="4">
      <t>カイ</t>
    </rPh>
    <rPh sb="4" eb="5">
      <t>ヤマ</t>
    </rPh>
    <rPh sb="5" eb="6">
      <t>カタチ</t>
    </rPh>
    <rPh sb="6" eb="7">
      <t>ケン</t>
    </rPh>
    <rPh sb="7" eb="9">
      <t>リクジョウ</t>
    </rPh>
    <rPh sb="9" eb="11">
      <t>キョウギ</t>
    </rPh>
    <rPh sb="11" eb="14">
      <t>センシュケン</t>
    </rPh>
    <rPh sb="14" eb="16">
      <t>タイカイ</t>
    </rPh>
    <rPh sb="17" eb="18">
      <t>ダイ</t>
    </rPh>
    <rPh sb="20" eb="21">
      <t>カイ</t>
    </rPh>
    <rPh sb="21" eb="23">
      <t>コクミン</t>
    </rPh>
    <rPh sb="27" eb="29">
      <t>タイカイ</t>
    </rPh>
    <rPh sb="29" eb="31">
      <t>リクジョウ</t>
    </rPh>
    <rPh sb="31" eb="33">
      <t>キョウギ</t>
    </rPh>
    <rPh sb="33" eb="36">
      <t>ヤマガタケン</t>
    </rPh>
    <rPh sb="36" eb="39">
      <t>ヨセンカイ</t>
    </rPh>
    <rPh sb="41" eb="43">
      <t>コジン</t>
    </rPh>
    <rPh sb="43" eb="45">
      <t>シュモク</t>
    </rPh>
    <phoneticPr fontId="1"/>
  </si>
  <si>
    <t>第78回山形県陸上競技選手権大会・第79回国民スポーツ大会陸上競技山形県予選会　リレー種目</t>
    <rPh sb="0" eb="1">
      <t>ダイ</t>
    </rPh>
    <rPh sb="3" eb="4">
      <t>カイ</t>
    </rPh>
    <rPh sb="4" eb="7">
      <t>ヤマガタケン</t>
    </rPh>
    <rPh sb="7" eb="9">
      <t>リクジョウ</t>
    </rPh>
    <rPh sb="9" eb="11">
      <t>キョウギ</t>
    </rPh>
    <rPh sb="11" eb="14">
      <t>センシュケン</t>
    </rPh>
    <rPh sb="14" eb="16">
      <t>タイカイ</t>
    </rPh>
    <rPh sb="17" eb="18">
      <t>ダイ</t>
    </rPh>
    <rPh sb="20" eb="21">
      <t>カイ</t>
    </rPh>
    <rPh sb="21" eb="23">
      <t>コクミン</t>
    </rPh>
    <rPh sb="27" eb="29">
      <t>タイカイ</t>
    </rPh>
    <rPh sb="29" eb="31">
      <t>リクジョウ</t>
    </rPh>
    <rPh sb="31" eb="33">
      <t>キョウギ</t>
    </rPh>
    <rPh sb="33" eb="36">
      <t>ヤマガタケン</t>
    </rPh>
    <rPh sb="36" eb="38">
      <t>ヨセン</t>
    </rPh>
    <rPh sb="38" eb="39">
      <t>カイ</t>
    </rPh>
    <rPh sb="43" eb="45">
      <t>シュモク</t>
    </rPh>
    <phoneticPr fontId="1"/>
  </si>
  <si>
    <t>第78回山形県陸上競技選手権大会・第79回国民スポーツ大会陸上競技山形県予選会 参加申込書 （ 男子 )</t>
    <rPh sb="0" eb="1">
      <t>ダイ</t>
    </rPh>
    <rPh sb="3" eb="4">
      <t>カイ</t>
    </rPh>
    <rPh sb="4" eb="7">
      <t>ヤマガタケン</t>
    </rPh>
    <rPh sb="7" eb="9">
      <t>リクジョウ</t>
    </rPh>
    <rPh sb="9" eb="11">
      <t>キョウギ</t>
    </rPh>
    <rPh sb="11" eb="14">
      <t>センシュケン</t>
    </rPh>
    <rPh sb="14" eb="16">
      <t>タイカイ</t>
    </rPh>
    <rPh sb="17" eb="18">
      <t>ダイ</t>
    </rPh>
    <rPh sb="20" eb="21">
      <t>カイ</t>
    </rPh>
    <rPh sb="21" eb="23">
      <t>コクミン</t>
    </rPh>
    <rPh sb="27" eb="29">
      <t>タイカイ</t>
    </rPh>
    <rPh sb="29" eb="31">
      <t>リクジョウ</t>
    </rPh>
    <rPh sb="31" eb="33">
      <t>キョウギ</t>
    </rPh>
    <rPh sb="33" eb="36">
      <t>ヤマガタケン</t>
    </rPh>
    <rPh sb="36" eb="38">
      <t>ヨセン</t>
    </rPh>
    <rPh sb="38" eb="39">
      <t>カイ</t>
    </rPh>
    <rPh sb="40" eb="42">
      <t>サンカ</t>
    </rPh>
    <rPh sb="42" eb="45">
      <t>モウシコミショ</t>
    </rPh>
    <rPh sb="48" eb="50">
      <t>ダンシ</t>
    </rPh>
    <phoneticPr fontId="1"/>
  </si>
  <si>
    <t>第78回山形県陸上競技選手権大会・第79回国民体スポーツ大会陸上競技山形県予選会 参加申込書 （ 女子 )</t>
    <rPh sb="0" eb="1">
      <t>ダイ</t>
    </rPh>
    <rPh sb="3" eb="4">
      <t>カイ</t>
    </rPh>
    <rPh sb="4" eb="7">
      <t>ヤマガタケン</t>
    </rPh>
    <rPh sb="7" eb="9">
      <t>リクジョウ</t>
    </rPh>
    <rPh sb="9" eb="11">
      <t>キョウギ</t>
    </rPh>
    <rPh sb="11" eb="14">
      <t>センシュケン</t>
    </rPh>
    <rPh sb="14" eb="16">
      <t>タイカイ</t>
    </rPh>
    <rPh sb="17" eb="18">
      <t>ダイ</t>
    </rPh>
    <rPh sb="20" eb="21">
      <t>カイ</t>
    </rPh>
    <rPh sb="21" eb="23">
      <t>コクミン</t>
    </rPh>
    <rPh sb="23" eb="24">
      <t>タイ</t>
    </rPh>
    <rPh sb="28" eb="30">
      <t>タイカイ</t>
    </rPh>
    <rPh sb="30" eb="32">
      <t>リクジョウ</t>
    </rPh>
    <rPh sb="32" eb="34">
      <t>キョウギ</t>
    </rPh>
    <rPh sb="34" eb="37">
      <t>ヤマガタケン</t>
    </rPh>
    <rPh sb="37" eb="39">
      <t>ヨセン</t>
    </rPh>
    <rPh sb="39" eb="40">
      <t>カイ</t>
    </rPh>
    <rPh sb="41" eb="43">
      <t>サンカ</t>
    </rPh>
    <rPh sb="43" eb="46">
      <t>モウシコミショ</t>
    </rPh>
    <rPh sb="49" eb="51">
      <t>ジョシ</t>
    </rPh>
    <phoneticPr fontId="1"/>
  </si>
  <si>
    <t>山形ミートランド</t>
  </si>
  <si>
    <t>東桜学館高</t>
  </si>
  <si>
    <t>山形市立商高</t>
  </si>
  <si>
    <t>大蔵中</t>
  </si>
  <si>
    <t>金山中</t>
  </si>
  <si>
    <t>鮭川中</t>
  </si>
  <si>
    <t>余目</t>
  </si>
  <si>
    <t>日新中</t>
  </si>
  <si>
    <t>明倫学園</t>
  </si>
  <si>
    <t>市立朝日中</t>
  </si>
  <si>
    <t>天童一中</t>
  </si>
  <si>
    <t>戸沢学園</t>
  </si>
  <si>
    <t>東桜学館中</t>
  </si>
  <si>
    <t>山形第一</t>
  </si>
  <si>
    <t>山形第七</t>
  </si>
  <si>
    <t>山形大附属中</t>
  </si>
  <si>
    <t>米沢第一中</t>
  </si>
  <si>
    <t>米沢七中</t>
  </si>
  <si>
    <t>米沢第四中</t>
  </si>
  <si>
    <t>新北高定</t>
  </si>
  <si>
    <t>東北工大</t>
  </si>
  <si>
    <t>東北福大</t>
  </si>
  <si>
    <t>福島県医大</t>
  </si>
  <si>
    <t>白鴎大学</t>
  </si>
  <si>
    <t>育英大</t>
  </si>
  <si>
    <t>広島経済大</t>
  </si>
  <si>
    <t>鹿屋体育大</t>
  </si>
  <si>
    <t>防衛大</t>
  </si>
  <si>
    <t>BRAID</t>
  </si>
  <si>
    <t>沖郷中</t>
  </si>
  <si>
    <t>庄内総合Ⅲ（通）高</t>
  </si>
  <si>
    <t>BLOC</t>
  </si>
  <si>
    <t>山形第十</t>
  </si>
  <si>
    <t>致道館高</t>
  </si>
  <si>
    <t>庄内総合高Ⅱ部</t>
  </si>
  <si>
    <t>致道館中</t>
  </si>
  <si>
    <t>新庄南高金山校</t>
  </si>
  <si>
    <t>JUMP ONE</t>
  </si>
  <si>
    <t>ﾔﾏｶﾞﾀｱｽﾘｰﾄｱｶﾃﾞﾐｰ</t>
  </si>
  <si>
    <t>川南AC</t>
  </si>
  <si>
    <t>ヤマムラ</t>
  </si>
  <si>
    <t>米沢鶴城高</t>
  </si>
  <si>
    <t>TEAM YOSHIDA</t>
  </si>
  <si>
    <t>酒特中</t>
  </si>
  <si>
    <t>霞城学園</t>
  </si>
  <si>
    <t>id</t>
    <phoneticPr fontId="1"/>
  </si>
  <si>
    <t>danntai</t>
    <phoneticPr fontId="1"/>
  </si>
  <si>
    <t>一般</t>
  </si>
  <si>
    <t>高校</t>
  </si>
  <si>
    <t>中学校</t>
  </si>
  <si>
    <t>大学</t>
  </si>
  <si>
    <t>n3</t>
    <phoneticPr fontId="7"/>
  </si>
  <si>
    <t>ﾌﾘｶﾞﾅ</t>
    <phoneticPr fontId="7"/>
  </si>
  <si>
    <t>所属1D</t>
    <rPh sb="0" eb="2">
      <t>ショゾク</t>
    </rPh>
    <phoneticPr fontId="7"/>
  </si>
  <si>
    <t>種別</t>
    <rPh sb="0" eb="2">
      <t>シュベツ</t>
    </rPh>
    <phoneticPr fontId="7"/>
  </si>
  <si>
    <t>060001</t>
  </si>
  <si>
    <t>060002</t>
  </si>
  <si>
    <t>060004</t>
  </si>
  <si>
    <t>060006</t>
  </si>
  <si>
    <t>060007</t>
  </si>
  <si>
    <t>060008</t>
  </si>
  <si>
    <t>060012</t>
  </si>
  <si>
    <t>060013</t>
  </si>
  <si>
    <t>060014</t>
  </si>
  <si>
    <t>060016</t>
  </si>
  <si>
    <t>060019</t>
  </si>
  <si>
    <t>060023</t>
  </si>
  <si>
    <t>060037</t>
  </si>
  <si>
    <t>060039</t>
  </si>
  <si>
    <t>060040</t>
  </si>
  <si>
    <t>060042</t>
  </si>
  <si>
    <t>060048</t>
  </si>
  <si>
    <t>060050</t>
  </si>
  <si>
    <t>060051</t>
  </si>
  <si>
    <t>060053</t>
  </si>
  <si>
    <t>060054</t>
  </si>
  <si>
    <t>060057</t>
  </si>
  <si>
    <t>060059</t>
  </si>
  <si>
    <t>060062</t>
  </si>
  <si>
    <t>060063</t>
  </si>
  <si>
    <t>060064</t>
  </si>
  <si>
    <t>060065</t>
  </si>
  <si>
    <t>060066</t>
  </si>
  <si>
    <t>060067</t>
  </si>
  <si>
    <t>060068</t>
  </si>
  <si>
    <t>060069</t>
  </si>
  <si>
    <t>060070</t>
  </si>
  <si>
    <t>060071</t>
  </si>
  <si>
    <t>060072</t>
  </si>
  <si>
    <t>060073</t>
  </si>
  <si>
    <t>060074</t>
  </si>
  <si>
    <t>060075</t>
  </si>
  <si>
    <t>060076</t>
  </si>
  <si>
    <t>060077</t>
  </si>
  <si>
    <t>060078</t>
  </si>
  <si>
    <t>063091</t>
  </si>
  <si>
    <t>063101</t>
  </si>
  <si>
    <t>063102</t>
  </si>
  <si>
    <t>063103</t>
  </si>
  <si>
    <t>063104</t>
  </si>
  <si>
    <t>063105</t>
  </si>
  <si>
    <t>063106</t>
  </si>
  <si>
    <t>063107</t>
  </si>
  <si>
    <t>063110</t>
  </si>
  <si>
    <t>063111</t>
  </si>
  <si>
    <t>063112</t>
  </si>
  <si>
    <t>063113</t>
  </si>
  <si>
    <t>063114</t>
  </si>
  <si>
    <t>063120</t>
  </si>
  <si>
    <t>063121</t>
  </si>
  <si>
    <t>063122</t>
  </si>
  <si>
    <t>063123</t>
  </si>
  <si>
    <t>063124</t>
  </si>
  <si>
    <t>063125</t>
  </si>
  <si>
    <t>063127</t>
  </si>
  <si>
    <t>063128</t>
  </si>
  <si>
    <t>063131</t>
  </si>
  <si>
    <t>063133</t>
  </si>
  <si>
    <t>063135</t>
  </si>
  <si>
    <t>063136</t>
  </si>
  <si>
    <t>063137</t>
  </si>
  <si>
    <t>063141</t>
  </si>
  <si>
    <t>063144</t>
  </si>
  <si>
    <t>063147</t>
  </si>
  <si>
    <t>063149</t>
  </si>
  <si>
    <t>063150</t>
  </si>
  <si>
    <t>063153</t>
  </si>
  <si>
    <t>063155</t>
  </si>
  <si>
    <t>063157</t>
  </si>
  <si>
    <t>063158</t>
  </si>
  <si>
    <t>063159</t>
  </si>
  <si>
    <t>063161</t>
  </si>
  <si>
    <t>063452</t>
  </si>
  <si>
    <t>063501</t>
  </si>
  <si>
    <t>063502</t>
  </si>
  <si>
    <t>063503</t>
  </si>
  <si>
    <t>063504</t>
  </si>
  <si>
    <t>063506</t>
  </si>
  <si>
    <t>063507</t>
  </si>
  <si>
    <t>063508</t>
  </si>
  <si>
    <t>063509</t>
  </si>
  <si>
    <t>063510</t>
  </si>
  <si>
    <t>063513</t>
  </si>
  <si>
    <t>063515</t>
  </si>
  <si>
    <t>063520</t>
    <phoneticPr fontId="48"/>
  </si>
  <si>
    <t>063521</t>
    <phoneticPr fontId="48"/>
  </si>
  <si>
    <t>063522</t>
    <phoneticPr fontId="48"/>
  </si>
  <si>
    <t>064120</t>
    <phoneticPr fontId="48"/>
  </si>
  <si>
    <t>064121</t>
  </si>
  <si>
    <t>064122</t>
    <phoneticPr fontId="48"/>
  </si>
  <si>
    <t>064123</t>
    <phoneticPr fontId="48"/>
  </si>
  <si>
    <t>495450</t>
    <phoneticPr fontId="48"/>
  </si>
  <si>
    <t>065001</t>
  </si>
  <si>
    <t>065002</t>
  </si>
  <si>
    <t>065003</t>
  </si>
  <si>
    <t>065004</t>
  </si>
  <si>
    <t>065005</t>
  </si>
  <si>
    <t>065006</t>
  </si>
  <si>
    <t>065007</t>
  </si>
  <si>
    <t>065009</t>
  </si>
  <si>
    <t>065012</t>
  </si>
  <si>
    <t>065013</t>
  </si>
  <si>
    <t>065014</t>
  </si>
  <si>
    <t>065016</t>
  </si>
  <si>
    <t>065019</t>
  </si>
  <si>
    <t>065022</t>
  </si>
  <si>
    <t>065023</t>
  </si>
  <si>
    <t>065025</t>
  </si>
  <si>
    <t>065031</t>
  </si>
  <si>
    <t>065033</t>
  </si>
  <si>
    <t>065038</t>
  </si>
  <si>
    <t>065039</t>
  </si>
  <si>
    <t>065042</t>
  </si>
  <si>
    <t>065045</t>
  </si>
  <si>
    <t>065046</t>
  </si>
  <si>
    <t>065049</t>
  </si>
  <si>
    <t>065050</t>
  </si>
  <si>
    <t>065051</t>
  </si>
  <si>
    <t>065056</t>
  </si>
  <si>
    <t>065057</t>
  </si>
  <si>
    <t>065059</t>
  </si>
  <si>
    <t>065060</t>
  </si>
  <si>
    <t>065063</t>
  </si>
  <si>
    <t>065065</t>
  </si>
  <si>
    <t>065066</t>
  </si>
  <si>
    <t>065068</t>
  </si>
  <si>
    <t>065071</t>
  </si>
  <si>
    <t>065074</t>
  </si>
  <si>
    <t>065075</t>
  </si>
  <si>
    <t>065076</t>
  </si>
  <si>
    <t>065077</t>
  </si>
  <si>
    <t>065078</t>
  </si>
  <si>
    <t>065082</t>
  </si>
  <si>
    <t>065085</t>
  </si>
  <si>
    <t>065088</t>
  </si>
  <si>
    <t>065090</t>
  </si>
  <si>
    <t>065094</t>
  </si>
  <si>
    <t>065097</t>
  </si>
  <si>
    <t>065098</t>
  </si>
  <si>
    <t>065101</t>
  </si>
  <si>
    <t>065105</t>
  </si>
  <si>
    <t>065107</t>
  </si>
  <si>
    <t>065110</t>
  </si>
  <si>
    <t>065111</t>
  </si>
  <si>
    <t>065112</t>
  </si>
  <si>
    <t>065113</t>
  </si>
  <si>
    <t>065114</t>
  </si>
  <si>
    <t>065116</t>
  </si>
  <si>
    <t>065117</t>
  </si>
  <si>
    <t>065119</t>
  </si>
  <si>
    <t>065120</t>
  </si>
  <si>
    <t>065122</t>
  </si>
  <si>
    <t>065123</t>
  </si>
  <si>
    <t>065124</t>
  </si>
  <si>
    <t>065125</t>
  </si>
  <si>
    <t>065126</t>
  </si>
  <si>
    <t>065128</t>
  </si>
  <si>
    <t>065132</t>
  </si>
  <si>
    <t>065140</t>
    <phoneticPr fontId="48"/>
  </si>
  <si>
    <t>065141</t>
    <phoneticPr fontId="48"/>
  </si>
  <si>
    <t>065142</t>
  </si>
  <si>
    <t>065143</t>
  </si>
  <si>
    <t>065144</t>
  </si>
  <si>
    <t>065145</t>
  </si>
  <si>
    <t>065146</t>
  </si>
  <si>
    <t>高校</t>
    <phoneticPr fontId="48"/>
  </si>
  <si>
    <t>参　加　料　　納　入　書</t>
    <rPh sb="7" eb="8">
      <t>ノウ</t>
    </rPh>
    <rPh sb="9" eb="10">
      <t>ニュウ</t>
    </rPh>
    <phoneticPr fontId="1"/>
  </si>
  <si>
    <t>年月日を入力すると、受領書にも表示されます</t>
    <rPh sb="0" eb="3">
      <t>ネンガッピ</t>
    </rPh>
    <rPh sb="4" eb="6">
      <t>ニュウリョク</t>
    </rPh>
    <rPh sb="10" eb="13">
      <t>ジュリョウショ</t>
    </rPh>
    <rPh sb="15" eb="17">
      <t>ヒョウジ</t>
    </rPh>
    <phoneticPr fontId="1"/>
  </si>
  <si>
    <t>参加料</t>
  </si>
  <si>
    <t>①監督(中学/高校)</t>
    <rPh sb="1" eb="2">
      <t>ラン</t>
    </rPh>
    <rPh sb="2" eb="3">
      <t>ヨシ</t>
    </rPh>
    <rPh sb="4" eb="6">
      <t>チュウガク</t>
    </rPh>
    <rPh sb="7" eb="9">
      <t>コウコウ</t>
    </rPh>
    <phoneticPr fontId="1"/>
  </si>
  <si>
    <t>円</t>
  </si>
  <si>
    <t>×</t>
  </si>
  <si>
    <t>名</t>
    <rPh sb="0" eb="1">
      <t>メイ</t>
    </rPh>
    <phoneticPr fontId="1"/>
  </si>
  <si>
    <t>Ｈ列の員数を入力すると金額欄・合計欄、受領書金額欄に計算額が表示されます</t>
    <rPh sb="1" eb="2">
      <t>レツ</t>
    </rPh>
    <rPh sb="3" eb="5">
      <t>インズウ</t>
    </rPh>
    <rPh sb="6" eb="8">
      <t>ニュウリョク</t>
    </rPh>
    <rPh sb="11" eb="13">
      <t>キンガク</t>
    </rPh>
    <rPh sb="13" eb="14">
      <t>ラン</t>
    </rPh>
    <rPh sb="15" eb="17">
      <t>ゴウケイ</t>
    </rPh>
    <rPh sb="17" eb="18">
      <t>ラン</t>
    </rPh>
    <rPh sb="19" eb="22">
      <t>ジュリョウショ</t>
    </rPh>
    <rPh sb="22" eb="24">
      <t>キンガク</t>
    </rPh>
    <rPh sb="24" eb="25">
      <t>ラン</t>
    </rPh>
    <rPh sb="26" eb="28">
      <t>ケイサン</t>
    </rPh>
    <rPh sb="28" eb="29">
      <t>ガク</t>
    </rPh>
    <rPh sb="30" eb="32">
      <t>ヒョウジ</t>
    </rPh>
    <phoneticPr fontId="1"/>
  </si>
  <si>
    <t>②一般(成年)</t>
    <phoneticPr fontId="1"/>
  </si>
  <si>
    <r>
      <rPr>
        <sz val="11"/>
        <rFont val="ＭＳ 明朝"/>
        <family val="1"/>
        <charset val="128"/>
      </rPr>
      <t>　</t>
    </r>
    <r>
      <rPr>
        <sz val="8"/>
        <rFont val="ＭＳ 明朝"/>
        <family val="1"/>
        <charset val="128"/>
      </rPr>
      <t xml:space="preserve">一般（成年）
</t>
    </r>
    <r>
      <rPr>
        <sz val="11"/>
        <rFont val="ＭＳ 明朝"/>
        <family val="1"/>
        <charset val="128"/>
      </rPr>
      <t>　</t>
    </r>
    <r>
      <rPr>
        <sz val="8"/>
        <rFont val="ＭＳ 明朝"/>
        <family val="1"/>
        <charset val="128"/>
      </rPr>
      <t>2種目以上参加競技者</t>
    </r>
    <rPh sb="1" eb="3">
      <t>イッパン</t>
    </rPh>
    <rPh sb="4" eb="6">
      <t>セイネン</t>
    </rPh>
    <rPh sb="10" eb="12">
      <t>シュモク</t>
    </rPh>
    <rPh sb="12" eb="14">
      <t>イジョウ</t>
    </rPh>
    <rPh sb="14" eb="16">
      <t>サンカ</t>
    </rPh>
    <rPh sb="16" eb="19">
      <t>キョウギシャ</t>
    </rPh>
    <phoneticPr fontId="1"/>
  </si>
  <si>
    <r>
      <t xml:space="preserve">③高校生 </t>
    </r>
    <r>
      <rPr>
        <sz val="8"/>
        <rFont val="ＭＳ 明朝"/>
        <family val="1"/>
        <charset val="128"/>
      </rPr>
      <t>以下</t>
    </r>
    <rPh sb="5" eb="7">
      <t>イカ</t>
    </rPh>
    <phoneticPr fontId="1"/>
  </si>
  <si>
    <r>
      <rPr>
        <sz val="11"/>
        <rFont val="ＭＳ 明朝"/>
        <family val="1"/>
        <charset val="128"/>
      </rPr>
      <t>　</t>
    </r>
    <r>
      <rPr>
        <sz val="8"/>
        <rFont val="ＭＳ 明朝"/>
        <family val="1"/>
        <charset val="128"/>
      </rPr>
      <t xml:space="preserve">高校生 </t>
    </r>
    <r>
      <rPr>
        <sz val="6"/>
        <rFont val="ＭＳ 明朝"/>
        <family val="1"/>
        <charset val="128"/>
      </rPr>
      <t>以下</t>
    </r>
    <r>
      <rPr>
        <sz val="8"/>
        <rFont val="ＭＳ 明朝"/>
        <family val="1"/>
        <charset val="128"/>
      </rPr>
      <t xml:space="preserve">
</t>
    </r>
    <r>
      <rPr>
        <sz val="11"/>
        <rFont val="ＭＳ 明朝"/>
        <family val="1"/>
        <charset val="128"/>
      </rPr>
      <t>　</t>
    </r>
    <r>
      <rPr>
        <sz val="8"/>
        <rFont val="ＭＳ 明朝"/>
        <family val="1"/>
        <charset val="128"/>
      </rPr>
      <t>2種目以上参加競技者</t>
    </r>
    <rPh sb="1" eb="4">
      <t>コウコウセイ</t>
    </rPh>
    <rPh sb="5" eb="7">
      <t>イカ</t>
    </rPh>
    <rPh sb="10" eb="12">
      <t>シュモク</t>
    </rPh>
    <rPh sb="12" eb="14">
      <t>イジョウ</t>
    </rPh>
    <rPh sb="14" eb="16">
      <t>サンカ</t>
    </rPh>
    <rPh sb="16" eb="19">
      <t>キョウギシャ</t>
    </rPh>
    <phoneticPr fontId="1"/>
  </si>
  <si>
    <t>④リ　レ　ー</t>
    <phoneticPr fontId="1"/>
  </si>
  <si>
    <t>チーム</t>
    <phoneticPr fontId="1"/>
  </si>
  <si>
    <t>を指定の口座へ送金しました。</t>
    <rPh sb="1" eb="3">
      <t>シテイ</t>
    </rPh>
    <rPh sb="4" eb="6">
      <t>コウザ</t>
    </rPh>
    <rPh sb="7" eb="9">
      <t>ソウキン</t>
    </rPh>
    <phoneticPr fontId="1"/>
  </si>
  <si>
    <t>合計</t>
  </si>
  <si>
    <t>口座：山形銀行　天童支店　普通　　３０６６９３２　　　　　　　口座名義：一般財団法人山形陸上競技協会競技会事業</t>
    <rPh sb="0" eb="2">
      <t>コウザ</t>
    </rPh>
    <rPh sb="3" eb="5">
      <t>ヤマガタ</t>
    </rPh>
    <rPh sb="5" eb="7">
      <t>ギンコウ</t>
    </rPh>
    <rPh sb="8" eb="10">
      <t>テンドウ</t>
    </rPh>
    <rPh sb="10" eb="12">
      <t>シテン</t>
    </rPh>
    <rPh sb="13" eb="15">
      <t>フツウ</t>
    </rPh>
    <rPh sb="31" eb="33">
      <t>コウザ</t>
    </rPh>
    <rPh sb="33" eb="35">
      <t>メイギ</t>
    </rPh>
    <rPh sb="36" eb="38">
      <t>イッパン</t>
    </rPh>
    <rPh sb="38" eb="40">
      <t>ザイダン</t>
    </rPh>
    <rPh sb="40" eb="42">
      <t>ホウジン</t>
    </rPh>
    <rPh sb="42" eb="44">
      <t>ヤマガタ</t>
    </rPh>
    <rPh sb="44" eb="46">
      <t>リクジョウ</t>
    </rPh>
    <rPh sb="46" eb="48">
      <t>キョウギ</t>
    </rPh>
    <rPh sb="48" eb="50">
      <t>キョウカイ</t>
    </rPh>
    <rPh sb="50" eb="53">
      <t>キョウギカイ</t>
    </rPh>
    <rPh sb="53" eb="55">
      <t>ジギョウ</t>
    </rPh>
    <phoneticPr fontId="1"/>
  </si>
  <si>
    <t>送金者</t>
    <rPh sb="0" eb="2">
      <t>ソウキン</t>
    </rPh>
    <rPh sb="2" eb="3">
      <t>シャ</t>
    </rPh>
    <phoneticPr fontId="1"/>
  </si>
  <si>
    <t>所属名（学校名・団体名）</t>
    <rPh sb="8" eb="10">
      <t>ダンタイ</t>
    </rPh>
    <rPh sb="10" eb="11">
      <t>メイ</t>
    </rPh>
    <phoneticPr fontId="1"/>
  </si>
  <si>
    <t>責　任　者　名</t>
  </si>
  <si>
    <t>受取人</t>
  </si>
  <si>
    <t>一般財団法人山形陸上競技協会</t>
    <rPh sb="0" eb="2">
      <t>イッパン</t>
    </rPh>
    <rPh sb="2" eb="4">
      <t>ザイダン</t>
    </rPh>
    <rPh sb="4" eb="6">
      <t>ホウジン</t>
    </rPh>
    <rPh sb="6" eb="8">
      <t>ヤマガタ</t>
    </rPh>
    <rPh sb="8" eb="10">
      <t>リクジョウ</t>
    </rPh>
    <rPh sb="10" eb="12">
      <t>キョウギ</t>
    </rPh>
    <rPh sb="12" eb="14">
      <t>キョウカイ</t>
    </rPh>
    <phoneticPr fontId="1"/>
  </si>
  <si>
    <t>参　加　料　　受　領　書</t>
    <phoneticPr fontId="1"/>
  </si>
  <si>
    <r>
      <rPr>
        <sz val="11"/>
        <rFont val="ＭＳ 明朝"/>
        <family val="1"/>
        <charset val="128"/>
      </rPr>
      <t>　　</t>
    </r>
    <r>
      <rPr>
        <sz val="9"/>
        <rFont val="ＭＳ 明朝"/>
        <family val="1"/>
        <charset val="128"/>
      </rPr>
      <t>所属名（学校名・団体名）</t>
    </r>
    <rPh sb="10" eb="12">
      <t>ダンタイ</t>
    </rPh>
    <rPh sb="12" eb="13">
      <t>メイ</t>
    </rPh>
    <phoneticPr fontId="1"/>
  </si>
  <si>
    <t>　　申 込 責 任 者 名　　</t>
    <phoneticPr fontId="1"/>
  </si>
  <si>
    <t>様</t>
  </si>
  <si>
    <t>金</t>
  </si>
  <si>
    <t>円也</t>
  </si>
  <si>
    <t>印</t>
    <rPh sb="0" eb="1">
      <t>イン</t>
    </rPh>
    <phoneticPr fontId="1"/>
  </si>
  <si>
    <t>第78回山形県陸上競技選手権大会</t>
    <phoneticPr fontId="1"/>
  </si>
  <si>
    <t>第79回国民スポーツ大会陸上競技山形県予選会</t>
    <rPh sb="0" eb="1">
      <t>ダイ</t>
    </rPh>
    <rPh sb="3" eb="4">
      <t>カイ</t>
    </rPh>
    <rPh sb="4" eb="6">
      <t>コクミン</t>
    </rPh>
    <rPh sb="10" eb="12">
      <t>タイカイ</t>
    </rPh>
    <phoneticPr fontId="1"/>
  </si>
  <si>
    <t>ただし、2025年度 第78回山形県陸上競技選手権大会</t>
    <phoneticPr fontId="1"/>
  </si>
  <si>
    <t>　　　　第79回国民スポーツ大会陸上競技山形県予選会の参加料として</t>
    <rPh sb="4" eb="5">
      <t>ダイ</t>
    </rPh>
    <rPh sb="7" eb="8">
      <t>カイ</t>
    </rPh>
    <rPh sb="8" eb="10">
      <t>コクミン</t>
    </rPh>
    <rPh sb="14" eb="16">
      <t>タイカイ</t>
    </rPh>
    <rPh sb="27" eb="29">
      <t>サンカ</t>
    </rPh>
    <rPh sb="29" eb="30">
      <t>リョウ</t>
    </rPh>
    <phoneticPr fontId="1"/>
  </si>
  <si>
    <t>基礎データの所属名（学校名）を入力すると受領書にも表示されます。</t>
    <rPh sb="0" eb="2">
      <t>キソ</t>
    </rPh>
    <rPh sb="6" eb="8">
      <t>ショゾク</t>
    </rPh>
    <rPh sb="8" eb="9">
      <t>メイ</t>
    </rPh>
    <rPh sb="10" eb="12">
      <t>ガッコウ</t>
    </rPh>
    <rPh sb="12" eb="13">
      <t>メイ</t>
    </rPh>
    <rPh sb="15" eb="17">
      <t>ニュウリョク</t>
    </rPh>
    <rPh sb="20" eb="23">
      <t>ジュリョウショ</t>
    </rPh>
    <rPh sb="25" eb="27">
      <t>ヒョウジ</t>
    </rPh>
    <phoneticPr fontId="1"/>
  </si>
  <si>
    <t>基礎データで責任者名を入力すると、受領書にも表示されます</t>
    <rPh sb="0" eb="2">
      <t>キソ</t>
    </rPh>
    <rPh sb="6" eb="9">
      <t>セキニンシャ</t>
    </rPh>
    <rPh sb="9" eb="10">
      <t>メイ</t>
    </rPh>
    <rPh sb="11" eb="13">
      <t>ニュウリョク</t>
    </rPh>
    <rPh sb="17" eb="20">
      <t>ジュリョウショ</t>
    </rPh>
    <rPh sb="22" eb="24">
      <t>ヒョウジ</t>
    </rPh>
    <phoneticPr fontId="1"/>
  </si>
  <si>
    <t>”参加料納入書”シート</t>
    <rPh sb="1" eb="7">
      <t>サンカリョウノウニュウショ</t>
    </rPh>
    <phoneticPr fontId="18"/>
  </si>
  <si>
    <t>昨年まで別ファイルでしたが、エントリーシートに統合しました。</t>
    <rPh sb="0" eb="2">
      <t>サクネン</t>
    </rPh>
    <rPh sb="4" eb="5">
      <t>ベツ</t>
    </rPh>
    <rPh sb="23" eb="25">
      <t>トウゴウ</t>
    </rPh>
    <phoneticPr fontId="18"/>
  </si>
  <si>
    <t>基礎データから、所属名と責任者名を引いてきます。</t>
    <rPh sb="0" eb="2">
      <t>キソ</t>
    </rPh>
    <rPh sb="8" eb="11">
      <t>ショゾクメイ</t>
    </rPh>
    <rPh sb="12" eb="15">
      <t>セキニンシャ</t>
    </rPh>
    <rPh sb="15" eb="16">
      <t>メイ</t>
    </rPh>
    <rPh sb="17" eb="18">
      <t>ヒ</t>
    </rPh>
    <phoneticPr fontId="18"/>
  </si>
  <si>
    <t>参加料にかかわる人数や種目数は手入力になります。注意してください。</t>
    <rPh sb="0" eb="3">
      <t>サンカリョウ</t>
    </rPh>
    <rPh sb="8" eb="10">
      <t>ニンズウ</t>
    </rPh>
    <rPh sb="11" eb="14">
      <t>シュモクスウ</t>
    </rPh>
    <rPh sb="15" eb="18">
      <t>テニュウリョク</t>
    </rPh>
    <rPh sb="24" eb="26">
      <t>チュウイ</t>
    </rPh>
    <phoneticPr fontId="18"/>
  </si>
  <si>
    <t>このシートを印刷したものが、「郵送するもの」にある、「参加料納入書」になります。</t>
    <rPh sb="6" eb="8">
      <t>インサツ</t>
    </rPh>
    <rPh sb="15" eb="17">
      <t>ユウソウ</t>
    </rPh>
    <rPh sb="27" eb="30">
      <t>サンカリョウ</t>
    </rPh>
    <rPh sb="30" eb="33">
      <t>ノウニュウショ</t>
    </rPh>
    <phoneticPr fontId="18"/>
  </si>
  <si>
    <t>中学校、高等学校の引率教員の先生及びクラブチームスタッフの方（本年度陸協登録済みの方）で競技役員として協力していただける方のご氏名と希望部署をご記入ください。</t>
    <rPh sb="0" eb="3">
      <t>チュウガッコウ</t>
    </rPh>
    <rPh sb="4" eb="6">
      <t>コウトウ</t>
    </rPh>
    <rPh sb="6" eb="8">
      <t>ガッコウ</t>
    </rPh>
    <rPh sb="9" eb="11">
      <t>インソツ</t>
    </rPh>
    <rPh sb="11" eb="13">
      <t>キョウイン</t>
    </rPh>
    <rPh sb="14" eb="16">
      <t>センセイ</t>
    </rPh>
    <rPh sb="31" eb="34">
      <t>ホンネンド</t>
    </rPh>
    <rPh sb="34" eb="36">
      <t>リッキョウ</t>
    </rPh>
    <rPh sb="36" eb="38">
      <t>トウロク</t>
    </rPh>
    <rPh sb="38" eb="39">
      <t>ズ</t>
    </rPh>
    <rPh sb="41" eb="42">
      <t>カタ</t>
    </rPh>
    <rPh sb="44" eb="46">
      <t>キョウギ</t>
    </rPh>
    <rPh sb="46" eb="48">
      <t>ヤクイン</t>
    </rPh>
    <rPh sb="51" eb="53">
      <t>キョウリョク</t>
    </rPh>
    <rPh sb="60" eb="61">
      <t>カタ</t>
    </rPh>
    <rPh sb="63" eb="65">
      <t>シメイ</t>
    </rPh>
    <rPh sb="66" eb="68">
      <t>キボウ</t>
    </rPh>
    <rPh sb="68" eb="70">
      <t>ブショ</t>
    </rPh>
    <rPh sb="72" eb="74">
      <t>キニュウ</t>
    </rPh>
    <phoneticPr fontId="1"/>
  </si>
  <si>
    <t>2025年 6 月    日</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</si>
</sst>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61" x14ac:knownFonts="1">
    <font>
      <sz val="11"/>
      <color theme="1"/>
      <name val="ＭＳ Ｐゴシック"/>
      <family val="3"/>
      <charset val="128"/>
      <scheme val="minor"/>
    </font>
    <font>
      <sz val="6"/>
      <name val="ＭＳ Ｐゴシック"/>
      <family val="3"/>
      <charset val="128"/>
    </font>
    <font>
      <sz val="9"/>
      <color indexed="81"/>
      <name val="ＭＳ Ｐゴシック"/>
      <family val="3"/>
      <charset val="128"/>
    </font>
    <font>
      <b/>
      <sz val="9"/>
      <color indexed="81"/>
      <name val="ＭＳ Ｐゴシック"/>
      <family val="3"/>
      <charset val="128"/>
    </font>
    <font>
      <b/>
      <sz val="9"/>
      <color indexed="81"/>
      <name val="ＭＳ ゴシック"/>
      <family val="3"/>
      <charset val="128"/>
    </font>
    <font>
      <sz val="9"/>
      <color indexed="81"/>
      <name val="ＭＳ 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11"/>
      <color theme="1"/>
      <name val="ＭＳ ゴシック"/>
      <family val="3"/>
      <charset val="128"/>
    </font>
    <font>
      <sz val="10"/>
      <color theme="1"/>
      <name val="ＭＳ ゴシック"/>
      <family val="3"/>
      <charset val="128"/>
    </font>
    <font>
      <sz val="11"/>
      <color theme="1"/>
      <name val="ＭＳ 明朝"/>
      <family val="1"/>
      <charset val="128"/>
    </font>
    <font>
      <sz val="8"/>
      <color theme="1"/>
      <name val="ＭＳ 明朝"/>
      <family val="1"/>
      <charset val="128"/>
    </font>
    <font>
      <sz val="12"/>
      <color theme="1"/>
      <name val="ＭＳ 明朝"/>
      <family val="1"/>
      <charset val="128"/>
    </font>
    <font>
      <sz val="14"/>
      <color theme="1"/>
      <name val="ＭＳ 明朝"/>
      <family val="1"/>
      <charset val="128"/>
    </font>
    <font>
      <b/>
      <sz val="18"/>
      <color theme="1"/>
      <name val="ＭＳ 明朝"/>
      <family val="1"/>
      <charset val="128"/>
    </font>
    <font>
      <b/>
      <sz val="12"/>
      <color theme="1"/>
      <name val="ＭＳ Ｐゴシック"/>
      <family val="3"/>
      <charset val="128"/>
      <scheme val="minor"/>
    </font>
    <font>
      <sz val="6"/>
      <name val="ＭＳ Ｐゴシック"/>
      <family val="3"/>
      <charset val="128"/>
      <scheme val="minor"/>
    </font>
    <font>
      <sz val="12"/>
      <color theme="1"/>
      <name val="ＭＳ Ｐゴシック"/>
      <family val="3"/>
      <charset val="128"/>
      <scheme val="minor"/>
    </font>
    <font>
      <b/>
      <sz val="12"/>
      <color rgb="FFFF0000"/>
      <name val="ＭＳ Ｐゴシック"/>
      <family val="3"/>
      <charset val="128"/>
      <scheme val="minor"/>
    </font>
    <font>
      <u/>
      <sz val="11"/>
      <color theme="10"/>
      <name val="ＭＳ Ｐゴシック"/>
      <family val="3"/>
      <charset val="128"/>
      <scheme val="minor"/>
    </font>
    <font>
      <sz val="9"/>
      <color theme="1"/>
      <name val="ＭＳ ゴシック"/>
      <family val="3"/>
      <charset val="128"/>
    </font>
    <font>
      <b/>
      <sz val="11"/>
      <color theme="1"/>
      <name val="ＭＳ ゴシック"/>
      <family val="3"/>
      <charset val="128"/>
    </font>
    <font>
      <sz val="10"/>
      <color theme="1"/>
      <name val="ＭＳ 明朝"/>
      <family val="1"/>
      <charset val="128"/>
    </font>
    <font>
      <sz val="9"/>
      <color theme="1"/>
      <name val="ＭＳ 明朝"/>
      <family val="1"/>
      <charset val="128"/>
    </font>
    <font>
      <b/>
      <sz val="24"/>
      <color theme="1"/>
      <name val="HG丸ｺﾞｼｯｸM-PRO"/>
      <family val="3"/>
      <charset val="128"/>
    </font>
    <font>
      <sz val="11"/>
      <color theme="1"/>
      <name val="HG丸ｺﾞｼｯｸM-PRO"/>
      <family val="3"/>
      <charset val="128"/>
    </font>
    <font>
      <b/>
      <sz val="14"/>
      <color theme="1"/>
      <name val="HG丸ｺﾞｼｯｸM-PRO"/>
      <family val="3"/>
      <charset val="128"/>
    </font>
    <font>
      <b/>
      <sz val="12"/>
      <color theme="1"/>
      <name val="ＭＳ 明朝"/>
      <family val="1"/>
      <charset val="128"/>
    </font>
    <font>
      <b/>
      <sz val="14"/>
      <color rgb="FFFF0000"/>
      <name val="ＭＳ 明朝"/>
      <family val="1"/>
      <charset val="128"/>
    </font>
    <font>
      <u/>
      <sz val="11"/>
      <color theme="1"/>
      <name val="ＭＳ 明朝"/>
      <family val="1"/>
      <charset val="128"/>
    </font>
    <font>
      <sz val="11"/>
      <color rgb="FFFF0000"/>
      <name val="ＭＳ 明朝"/>
      <family val="1"/>
      <charset val="128"/>
    </font>
    <font>
      <sz val="11"/>
      <color rgb="FFFF0000"/>
      <name val="ＭＳ Ｐゴシック"/>
      <family val="3"/>
      <charset val="128"/>
      <scheme val="minor"/>
    </font>
    <font>
      <u/>
      <sz val="11"/>
      <color rgb="FFFF0000"/>
      <name val="ＭＳ 明朝"/>
      <family val="1"/>
      <charset val="128"/>
    </font>
    <font>
      <b/>
      <sz val="11"/>
      <color rgb="FFFF0000"/>
      <name val="ＭＳ 明朝"/>
      <family val="1"/>
      <charset val="128"/>
    </font>
    <font>
      <sz val="12"/>
      <color theme="1"/>
      <name val="ＭＳ Ｐゴシック"/>
      <family val="3"/>
      <charset val="128"/>
      <scheme val="major"/>
    </font>
    <font>
      <sz val="10"/>
      <color rgb="FFFF0000"/>
      <name val="ＭＳ ゴシック"/>
      <family val="3"/>
      <charset val="128"/>
    </font>
    <font>
      <sz val="11"/>
      <name val="ＭＳ 明朝"/>
      <family val="1"/>
      <charset val="128"/>
    </font>
    <font>
      <u val="double"/>
      <sz val="11"/>
      <name val="ＭＳ 明朝"/>
      <family val="1"/>
      <charset val="128"/>
    </font>
    <font>
      <sz val="12"/>
      <name val="ＭＳ Ｐゴシック"/>
      <family val="3"/>
      <charset val="128"/>
      <scheme val="minor"/>
    </font>
    <font>
      <sz val="12"/>
      <name val="ＭＳ Ｐゴシック"/>
      <family val="3"/>
      <charset val="128"/>
      <scheme val="major"/>
    </font>
    <font>
      <b/>
      <sz val="12"/>
      <name val="ＭＳ Ｐゴシック"/>
      <family val="3"/>
      <charset val="128"/>
      <scheme val="major"/>
    </font>
    <font>
      <sz val="11"/>
      <color theme="1"/>
      <name val="游ゴシック"/>
      <family val="3"/>
      <charset val="128"/>
    </font>
    <font>
      <b/>
      <sz val="11"/>
      <color rgb="FF0070C0"/>
      <name val="ＭＳ 明朝"/>
      <family val="1"/>
      <charset val="128"/>
    </font>
    <font>
      <sz val="11"/>
      <color rgb="FF0070C0"/>
      <name val="ＭＳ 明朝"/>
      <family val="1"/>
      <charset val="128"/>
    </font>
    <font>
      <sz val="11"/>
      <color rgb="FF0070C0"/>
      <name val="游ゴシック"/>
      <family val="3"/>
      <charset val="128"/>
    </font>
    <font>
      <b/>
      <sz val="11"/>
      <color rgb="FFFF0000"/>
      <name val="游ゴシック"/>
      <family val="3"/>
      <charset val="128"/>
    </font>
    <font>
      <sz val="6"/>
      <name val="ＭＳ Ｐゴシック"/>
      <family val="2"/>
      <charset val="128"/>
      <scheme val="minor"/>
    </font>
    <font>
      <sz val="10"/>
      <name val="ＭＳ 明朝"/>
      <family val="1"/>
      <charset val="128"/>
    </font>
    <font>
      <b/>
      <sz val="14"/>
      <name val="ＭＳ 明朝"/>
      <family val="1"/>
      <charset val="128"/>
    </font>
    <font>
      <sz val="10"/>
      <color rgb="FFFF0000"/>
      <name val="ＭＳ 明朝"/>
      <family val="1"/>
      <charset val="128"/>
    </font>
    <font>
      <sz val="12"/>
      <name val="ＭＳ ゴシック"/>
      <family val="3"/>
      <charset val="128"/>
    </font>
    <font>
      <sz val="12"/>
      <name val="ＭＳ 明朝"/>
      <family val="1"/>
      <charset val="128"/>
    </font>
    <font>
      <sz val="8"/>
      <name val="ＭＳ 明朝"/>
      <family val="1"/>
      <charset val="128"/>
    </font>
    <font>
      <sz val="6"/>
      <name val="ＭＳ 明朝"/>
      <family val="1"/>
      <charset val="128"/>
    </font>
    <font>
      <sz val="9"/>
      <name val="ＭＳ 明朝"/>
      <family val="1"/>
      <charset val="128"/>
    </font>
    <font>
      <sz val="14"/>
      <name val="ＭＳ 明朝"/>
      <family val="1"/>
      <charset val="128"/>
    </font>
    <font>
      <sz val="16"/>
      <name val="ＭＳ 明朝"/>
      <family val="1"/>
      <charset val="128"/>
    </font>
    <font>
      <u/>
      <sz val="14"/>
      <name val="ＭＳ 明朝"/>
      <family val="1"/>
      <charset val="128"/>
    </font>
    <font>
      <b/>
      <u/>
      <sz val="11"/>
      <color rgb="FFFF0000"/>
      <name val="ＭＳ 明朝"/>
      <family val="1"/>
      <charset val="128"/>
    </font>
  </fonts>
  <fills count="8">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00B0F0"/>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rgb="FF92D050"/>
        <bgColor indexed="64"/>
      </patternFill>
    </fill>
  </fills>
  <borders count="88">
    <border>
      <left/>
      <right/>
      <top/>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style="thin">
        <color indexed="64"/>
      </right>
      <top style="double">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top/>
      <bottom/>
      <diagonal/>
    </border>
    <border>
      <left/>
      <right/>
      <top/>
      <bottom style="thin">
        <color indexed="64"/>
      </bottom>
      <diagonal/>
    </border>
    <border>
      <left style="hair">
        <color indexed="64"/>
      </left>
      <right style="hair">
        <color indexed="64"/>
      </right>
      <top/>
      <bottom style="double">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style="hair">
        <color indexed="64"/>
      </bottom>
      <diagonal/>
    </border>
    <border>
      <left/>
      <right/>
      <top style="thin">
        <color indexed="64"/>
      </top>
      <bottom/>
      <diagonal/>
    </border>
    <border>
      <left style="hair">
        <color indexed="64"/>
      </left>
      <right style="hair">
        <color indexed="64"/>
      </right>
      <top/>
      <bottom style="thin">
        <color indexed="64"/>
      </bottom>
      <diagonal/>
    </border>
    <border>
      <left style="hair">
        <color indexed="64"/>
      </left>
      <right/>
      <top/>
      <bottom style="hair">
        <color indexed="64"/>
      </bottom>
      <diagonal/>
    </border>
    <border>
      <left/>
      <right/>
      <top/>
      <bottom style="hair">
        <color indexed="64"/>
      </bottom>
      <diagonal/>
    </border>
    <border>
      <left style="hair">
        <color indexed="64"/>
      </left>
      <right style="thin">
        <color indexed="64"/>
      </right>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bottom style="double">
        <color indexed="64"/>
      </bottom>
      <diagonal/>
    </border>
    <border>
      <left/>
      <right style="hair">
        <color indexed="64"/>
      </right>
      <top/>
      <bottom style="double">
        <color indexed="64"/>
      </bottom>
      <diagonal/>
    </border>
    <border>
      <left style="hair">
        <color indexed="64"/>
      </left>
      <right style="thin">
        <color indexed="64"/>
      </right>
      <top style="thin">
        <color indexed="64"/>
      </top>
      <bottom/>
      <diagonal/>
    </border>
    <border>
      <left style="hair">
        <color indexed="64"/>
      </left>
      <right style="thin">
        <color indexed="64"/>
      </right>
      <top/>
      <bottom style="double">
        <color indexed="64"/>
      </bottom>
      <diagonal/>
    </border>
    <border>
      <left style="thin">
        <color indexed="64"/>
      </left>
      <right style="hair">
        <color indexed="64"/>
      </right>
      <top style="thin">
        <color indexed="64"/>
      </top>
      <bottom/>
      <diagonal/>
    </border>
    <border>
      <left style="thin">
        <color indexed="64"/>
      </left>
      <right style="hair">
        <color indexed="64"/>
      </right>
      <top/>
      <bottom style="double">
        <color indexed="64"/>
      </bottom>
      <diagonal/>
    </border>
    <border>
      <left style="thin">
        <color indexed="64"/>
      </left>
      <right style="hair">
        <color indexed="64"/>
      </right>
      <top style="double">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hair">
        <color indexed="64"/>
      </left>
      <right style="hair">
        <color indexed="64"/>
      </right>
      <top style="double">
        <color indexed="64"/>
      </top>
      <bottom/>
      <diagonal/>
    </border>
    <border>
      <left style="hair">
        <color indexed="64"/>
      </left>
      <right style="hair">
        <color indexed="64"/>
      </right>
      <top/>
      <bottom/>
      <diagonal/>
    </border>
    <border>
      <left/>
      <right/>
      <top/>
      <bottom style="double">
        <color indexed="64"/>
      </bottom>
      <diagonal/>
    </border>
    <border>
      <left style="hair">
        <color indexed="64"/>
      </left>
      <right/>
      <top style="double">
        <color indexed="64"/>
      </top>
      <bottom/>
      <diagonal/>
    </border>
    <border>
      <left style="hair">
        <color indexed="64"/>
      </left>
      <right/>
      <top/>
      <bottom/>
      <diagonal/>
    </border>
    <border>
      <left style="hair">
        <color indexed="64"/>
      </left>
      <right/>
      <top/>
      <bottom style="thin">
        <color indexed="64"/>
      </bottom>
      <diagonal/>
    </border>
    <border>
      <left/>
      <right/>
      <top style="double">
        <color indexed="64"/>
      </top>
      <bottom/>
      <diagonal/>
    </border>
    <border>
      <left/>
      <right style="hair">
        <color indexed="64"/>
      </right>
      <top style="thin">
        <color indexed="64"/>
      </top>
      <bottom style="hair">
        <color indexed="64"/>
      </bottom>
      <diagonal/>
    </border>
    <border>
      <left/>
      <right style="hair">
        <color indexed="64"/>
      </right>
      <top style="double">
        <color indexed="64"/>
      </top>
      <bottom/>
      <diagonal/>
    </border>
    <border>
      <left/>
      <right style="hair">
        <color indexed="64"/>
      </right>
      <top/>
      <bottom/>
      <diagonal/>
    </border>
    <border>
      <left/>
      <right style="hair">
        <color indexed="64"/>
      </right>
      <top/>
      <bottom style="thin">
        <color indexed="64"/>
      </bottom>
      <diagonal/>
    </border>
    <border>
      <left style="thin">
        <color indexed="64"/>
      </left>
      <right style="thin">
        <color indexed="64"/>
      </right>
      <top style="thin">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right/>
      <top style="double">
        <color rgb="FFFF0000"/>
      </top>
      <bottom/>
      <diagonal/>
    </border>
    <border>
      <left/>
      <right style="double">
        <color rgb="FFFF0000"/>
      </right>
      <top style="double">
        <color rgb="FFFF0000"/>
      </top>
      <bottom/>
      <diagonal/>
    </border>
    <border>
      <left/>
      <right style="double">
        <color rgb="FFFF0000"/>
      </right>
      <top/>
      <bottom/>
      <diagonal/>
    </border>
    <border>
      <left/>
      <right/>
      <top/>
      <bottom style="double">
        <color rgb="FFFF0000"/>
      </bottom>
      <diagonal/>
    </border>
    <border>
      <left style="double">
        <color rgb="FFFF0000"/>
      </left>
      <right/>
      <top/>
      <bottom style="double">
        <color rgb="FFFF0000"/>
      </bottom>
      <diagonal/>
    </border>
    <border>
      <left style="double">
        <color rgb="FFFF0000"/>
      </left>
      <right/>
      <top/>
      <bottom/>
      <diagonal/>
    </border>
    <border>
      <left style="thin">
        <color indexed="64"/>
      </left>
      <right style="hair">
        <color indexed="64"/>
      </right>
      <top style="hair">
        <color indexed="64"/>
      </top>
      <bottom style="thin">
        <color indexed="64"/>
      </bottom>
      <diagonal/>
    </border>
    <border>
      <left style="hair">
        <color indexed="64"/>
      </left>
      <right/>
      <top style="double">
        <color indexed="64"/>
      </top>
      <bottom style="hair">
        <color indexed="64"/>
      </bottom>
      <diagonal/>
    </border>
    <border>
      <left style="thin">
        <color indexed="64"/>
      </left>
      <right style="hair">
        <color indexed="64"/>
      </right>
      <top style="double">
        <color indexed="64"/>
      </top>
      <bottom style="hair">
        <color indexed="64"/>
      </bottom>
      <diagonal/>
    </border>
    <border>
      <left/>
      <right/>
      <top style="double">
        <color indexed="64"/>
      </top>
      <bottom style="hair">
        <color indexed="64"/>
      </bottom>
      <diagonal/>
    </border>
    <border>
      <left/>
      <right style="hair">
        <color indexed="64"/>
      </right>
      <top style="double">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double">
        <color indexed="64"/>
      </bottom>
      <diagonal/>
    </border>
    <border>
      <left style="hair">
        <color indexed="64"/>
      </left>
      <right style="thin">
        <color indexed="64"/>
      </right>
      <top style="double">
        <color indexed="64"/>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style="thin">
        <color indexed="64"/>
      </right>
      <top style="hair">
        <color indexed="64"/>
      </top>
      <bottom/>
      <diagonal/>
    </border>
    <border>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dotted">
        <color indexed="64"/>
      </bottom>
      <diagonal/>
    </border>
  </borders>
  <cellStyleXfs count="3">
    <xf numFmtId="0" fontId="0" fillId="0" borderId="0">
      <alignment vertical="center"/>
    </xf>
    <xf numFmtId="0" fontId="11" fillId="0" borderId="0">
      <alignment vertical="center"/>
    </xf>
    <xf numFmtId="0" fontId="21" fillId="0" borderId="0" applyNumberFormat="0" applyFill="0" applyBorder="0" applyAlignment="0" applyProtection="0">
      <alignment vertical="center"/>
    </xf>
  </cellStyleXfs>
  <cellXfs count="359">
    <xf numFmtId="0" fontId="0" fillId="0" borderId="0" xfId="0">
      <alignment vertical="center"/>
    </xf>
    <xf numFmtId="0" fontId="11" fillId="0" borderId="0" xfId="0" applyFont="1">
      <alignment vertical="center"/>
    </xf>
    <xf numFmtId="49" fontId="11" fillId="0" borderId="0" xfId="0" applyNumberFormat="1" applyFont="1">
      <alignment vertical="center"/>
    </xf>
    <xf numFmtId="0" fontId="11" fillId="2" borderId="0" xfId="0" applyFont="1" applyFill="1">
      <alignment vertical="center"/>
    </xf>
    <xf numFmtId="0" fontId="12" fillId="3" borderId="1" xfId="0" applyFont="1" applyFill="1" applyBorder="1" applyAlignment="1" applyProtection="1">
      <alignment horizontal="center" vertical="center" shrinkToFit="1"/>
      <protection locked="0"/>
    </xf>
    <xf numFmtId="0" fontId="12" fillId="3" borderId="2" xfId="0" applyFont="1" applyFill="1" applyBorder="1" applyAlignment="1" applyProtection="1">
      <alignment horizontal="center" vertical="center" shrinkToFit="1"/>
      <protection locked="0"/>
    </xf>
    <xf numFmtId="0" fontId="10" fillId="0" borderId="0" xfId="0" applyFont="1">
      <alignment vertical="center"/>
    </xf>
    <xf numFmtId="0" fontId="12" fillId="0" borderId="0" xfId="0" applyFont="1">
      <alignment vertical="center"/>
    </xf>
    <xf numFmtId="0" fontId="12" fillId="0" borderId="0" xfId="0" applyFont="1" applyAlignment="1">
      <alignment vertical="center" shrinkToFit="1"/>
    </xf>
    <xf numFmtId="0" fontId="12" fillId="3" borderId="3" xfId="0" applyFont="1" applyFill="1" applyBorder="1" applyAlignment="1" applyProtection="1">
      <alignment horizontal="center" vertical="center" shrinkToFit="1"/>
      <protection locked="0"/>
    </xf>
    <xf numFmtId="0" fontId="12" fillId="3" borderId="4" xfId="0" applyFont="1" applyFill="1" applyBorder="1" applyAlignment="1" applyProtection="1">
      <alignment horizontal="center" vertical="center" shrinkToFit="1"/>
      <protection locked="0"/>
    </xf>
    <xf numFmtId="0" fontId="12" fillId="3" borderId="5" xfId="0" applyFont="1" applyFill="1" applyBorder="1" applyAlignment="1" applyProtection="1">
      <alignment horizontal="center" vertical="center" shrinkToFit="1"/>
      <protection locked="0"/>
    </xf>
    <xf numFmtId="0" fontId="12" fillId="3" borderId="6" xfId="0" applyFont="1" applyFill="1" applyBorder="1" applyAlignment="1" applyProtection="1">
      <alignment horizontal="center" vertical="center" shrinkToFit="1"/>
      <protection locked="0"/>
    </xf>
    <xf numFmtId="0" fontId="10" fillId="0" borderId="0" xfId="0" applyFont="1" applyAlignment="1"/>
    <xf numFmtId="0" fontId="10" fillId="0" borderId="0" xfId="0" applyFont="1" applyAlignment="1">
      <alignment horizontal="center" vertical="center"/>
    </xf>
    <xf numFmtId="0" fontId="10" fillId="2" borderId="0" xfId="0" applyFont="1" applyFill="1" applyAlignment="1"/>
    <xf numFmtId="0" fontId="10" fillId="2" borderId="0" xfId="0" applyFont="1" applyFill="1">
      <alignment vertical="center"/>
    </xf>
    <xf numFmtId="0" fontId="10" fillId="2" borderId="0" xfId="0" applyFont="1" applyFill="1" applyAlignment="1">
      <alignment horizontal="center" vertical="center"/>
    </xf>
    <xf numFmtId="0" fontId="12" fillId="3" borderId="0" xfId="0" applyFont="1" applyFill="1">
      <alignment vertical="center"/>
    </xf>
    <xf numFmtId="0" fontId="12" fillId="0" borderId="0" xfId="0" applyFont="1" applyAlignment="1">
      <alignment horizontal="center" vertical="center"/>
    </xf>
    <xf numFmtId="0" fontId="11" fillId="0" borderId="0" xfId="0" applyFont="1" applyAlignment="1">
      <alignment vertical="center" shrinkToFit="1"/>
    </xf>
    <xf numFmtId="0" fontId="12" fillId="3" borderId="9" xfId="0" applyFont="1" applyFill="1" applyBorder="1" applyAlignment="1">
      <alignment horizontal="center" vertical="center" shrinkToFit="1"/>
    </xf>
    <xf numFmtId="0" fontId="12" fillId="3" borderId="10" xfId="0" applyFont="1" applyFill="1" applyBorder="1" applyAlignment="1">
      <alignment horizontal="center" vertical="center"/>
    </xf>
    <xf numFmtId="0" fontId="12" fillId="3" borderId="11" xfId="0" applyFont="1" applyFill="1" applyBorder="1" applyAlignment="1">
      <alignment horizontal="center" vertical="center"/>
    </xf>
    <xf numFmtId="0" fontId="12" fillId="3" borderId="0" xfId="0" applyFont="1" applyFill="1" applyAlignment="1">
      <alignment horizontal="center" vertical="center"/>
    </xf>
    <xf numFmtId="0" fontId="11" fillId="0" borderId="0" xfId="0" applyFont="1" applyAlignment="1">
      <alignment horizontal="center" vertical="center"/>
    </xf>
    <xf numFmtId="0" fontId="12" fillId="3" borderId="16" xfId="0" applyFont="1" applyFill="1" applyBorder="1" applyAlignment="1" applyProtection="1">
      <alignment horizontal="center" vertical="center" shrinkToFit="1"/>
      <protection locked="0"/>
    </xf>
    <xf numFmtId="0" fontId="12" fillId="3" borderId="19" xfId="0" applyFont="1" applyFill="1" applyBorder="1" applyAlignment="1" applyProtection="1">
      <alignment horizontal="center" vertical="center" shrinkToFit="1"/>
      <protection locked="0"/>
    </xf>
    <xf numFmtId="0" fontId="19" fillId="0" borderId="50" xfId="0" applyFont="1" applyBorder="1" applyProtection="1">
      <alignment vertical="center"/>
      <protection locked="0"/>
    </xf>
    <xf numFmtId="0" fontId="21" fillId="0" borderId="50" xfId="2" applyBorder="1" applyProtection="1">
      <alignment vertical="center"/>
      <protection locked="0"/>
    </xf>
    <xf numFmtId="0" fontId="0" fillId="0" borderId="7" xfId="0" applyBorder="1">
      <alignment vertical="center"/>
    </xf>
    <xf numFmtId="0" fontId="0" fillId="0" borderId="0" xfId="0" applyAlignment="1">
      <alignment horizontal="center" vertical="center"/>
    </xf>
    <xf numFmtId="0" fontId="0" fillId="4" borderId="0" xfId="0" applyFill="1" applyProtection="1">
      <alignment vertical="center"/>
      <protection locked="0"/>
    </xf>
    <xf numFmtId="0" fontId="11" fillId="0" borderId="50" xfId="0" applyFont="1" applyBorder="1" applyAlignment="1">
      <alignment horizontal="center" vertical="center"/>
    </xf>
    <xf numFmtId="0" fontId="11" fillId="0" borderId="50" xfId="0" applyFont="1" applyBorder="1" applyAlignment="1" applyProtection="1">
      <alignment horizontal="center" vertical="center"/>
      <protection locked="0"/>
    </xf>
    <xf numFmtId="0" fontId="22" fillId="0" borderId="0" xfId="1" applyFont="1">
      <alignment vertical="center"/>
    </xf>
    <xf numFmtId="49" fontId="22" fillId="0" borderId="0" xfId="1" applyNumberFormat="1" applyFont="1">
      <alignment vertical="center"/>
    </xf>
    <xf numFmtId="0" fontId="22" fillId="0" borderId="0" xfId="0" applyFont="1">
      <alignment vertical="center"/>
    </xf>
    <xf numFmtId="0" fontId="11" fillId="0" borderId="0" xfId="0" applyFont="1" applyAlignment="1">
      <alignment horizontal="center" vertical="center" shrinkToFit="1"/>
    </xf>
    <xf numFmtId="0" fontId="11" fillId="2" borderId="0" xfId="0" applyFont="1" applyFill="1" applyAlignment="1">
      <alignment vertical="center" shrinkToFit="1"/>
    </xf>
    <xf numFmtId="0" fontId="11" fillId="2" borderId="0" xfId="0" applyFont="1" applyFill="1" applyAlignment="1">
      <alignment horizontal="center" vertical="center"/>
    </xf>
    <xf numFmtId="0" fontId="11" fillId="2" borderId="0" xfId="0" applyFont="1" applyFill="1" applyAlignment="1">
      <alignment horizontal="left" vertical="center"/>
    </xf>
    <xf numFmtId="0" fontId="11" fillId="2" borderId="0" xfId="0" quotePrefix="1" applyFont="1" applyFill="1">
      <alignment vertical="center"/>
    </xf>
    <xf numFmtId="49" fontId="11" fillId="2" borderId="0" xfId="0" quotePrefix="1" applyNumberFormat="1" applyFont="1" applyFill="1">
      <alignment vertical="center"/>
    </xf>
    <xf numFmtId="49" fontId="11" fillId="2" borderId="0" xfId="0" applyNumberFormat="1" applyFont="1" applyFill="1">
      <alignment vertical="center"/>
    </xf>
    <xf numFmtId="0" fontId="10" fillId="5" borderId="0" xfId="0" applyFont="1" applyFill="1">
      <alignment vertical="center"/>
    </xf>
    <xf numFmtId="0" fontId="10" fillId="6" borderId="0" xfId="0" applyFont="1" applyFill="1">
      <alignment vertical="center"/>
    </xf>
    <xf numFmtId="0" fontId="23" fillId="5" borderId="50" xfId="0" applyFont="1" applyFill="1" applyBorder="1">
      <alignment vertical="center"/>
    </xf>
    <xf numFmtId="0" fontId="23" fillId="6" borderId="50" xfId="0" applyFont="1" applyFill="1" applyBorder="1">
      <alignment vertical="center"/>
    </xf>
    <xf numFmtId="49" fontId="11" fillId="0" borderId="0" xfId="0" quotePrefix="1" applyNumberFormat="1" applyFont="1">
      <alignment vertical="center"/>
    </xf>
    <xf numFmtId="0" fontId="12" fillId="3" borderId="30" xfId="0" applyFont="1" applyFill="1" applyBorder="1" applyAlignment="1">
      <alignment horizontal="center" vertical="center" shrinkToFit="1"/>
    </xf>
    <xf numFmtId="0" fontId="15" fillId="3" borderId="0" xfId="0" applyFont="1" applyFill="1">
      <alignment vertical="center"/>
    </xf>
    <xf numFmtId="0" fontId="12" fillId="0" borderId="55" xfId="0" applyFont="1" applyBorder="1" applyAlignment="1" applyProtection="1">
      <alignment vertical="center" shrinkToFit="1"/>
      <protection locked="0"/>
    </xf>
    <xf numFmtId="49" fontId="12" fillId="3" borderId="0" xfId="0" applyNumberFormat="1" applyFont="1" applyFill="1">
      <alignment vertical="center"/>
    </xf>
    <xf numFmtId="49" fontId="27" fillId="3" borderId="0" xfId="0" applyNumberFormat="1" applyFont="1" applyFill="1">
      <alignment vertical="center"/>
    </xf>
    <xf numFmtId="49" fontId="28" fillId="3" borderId="0" xfId="0" applyNumberFormat="1" applyFont="1" applyFill="1">
      <alignment vertical="center"/>
    </xf>
    <xf numFmtId="49" fontId="29" fillId="3" borderId="0" xfId="0" applyNumberFormat="1" applyFont="1" applyFill="1">
      <alignment vertical="center"/>
    </xf>
    <xf numFmtId="49" fontId="12" fillId="3" borderId="57" xfId="0" applyNumberFormat="1" applyFont="1" applyFill="1" applyBorder="1">
      <alignment vertical="center"/>
    </xf>
    <xf numFmtId="49" fontId="12" fillId="3" borderId="58" xfId="0" applyNumberFormat="1" applyFont="1" applyFill="1" applyBorder="1">
      <alignment vertical="center"/>
    </xf>
    <xf numFmtId="49" fontId="12" fillId="3" borderId="59" xfId="0" applyNumberFormat="1" applyFont="1" applyFill="1" applyBorder="1">
      <alignment vertical="center"/>
    </xf>
    <xf numFmtId="49" fontId="12" fillId="3" borderId="60" xfId="0" applyNumberFormat="1" applyFont="1" applyFill="1" applyBorder="1">
      <alignment vertical="center"/>
    </xf>
    <xf numFmtId="49" fontId="12" fillId="3" borderId="62" xfId="0" applyNumberFormat="1" applyFont="1" applyFill="1" applyBorder="1">
      <alignment vertical="center"/>
    </xf>
    <xf numFmtId="49" fontId="12" fillId="3" borderId="61" xfId="0" applyNumberFormat="1" applyFont="1" applyFill="1" applyBorder="1">
      <alignment vertical="center"/>
    </xf>
    <xf numFmtId="49" fontId="31" fillId="3" borderId="0" xfId="0" applyNumberFormat="1" applyFont="1" applyFill="1">
      <alignment vertical="center"/>
    </xf>
    <xf numFmtId="0" fontId="14" fillId="3" borderId="0" xfId="0" applyFont="1" applyFill="1" applyAlignment="1">
      <alignment horizontal="center" vertical="center"/>
    </xf>
    <xf numFmtId="49" fontId="24" fillId="3" borderId="55" xfId="0" applyNumberFormat="1" applyFont="1" applyFill="1" applyBorder="1" applyAlignment="1" applyProtection="1">
      <alignment horizontal="center" vertical="center" shrinkToFit="1"/>
      <protection locked="0"/>
    </xf>
    <xf numFmtId="0" fontId="12" fillId="3" borderId="63" xfId="0" applyFont="1" applyFill="1" applyBorder="1" applyAlignment="1">
      <alignment horizontal="center" vertical="center"/>
    </xf>
    <xf numFmtId="49" fontId="24" fillId="3" borderId="64" xfId="0" applyNumberFormat="1" applyFont="1" applyFill="1" applyBorder="1" applyAlignment="1" applyProtection="1">
      <alignment horizontal="center" vertical="center" shrinkToFit="1"/>
      <protection locked="0"/>
    </xf>
    <xf numFmtId="0" fontId="12" fillId="3" borderId="0" xfId="0" applyFont="1" applyFill="1" applyAlignment="1">
      <alignment horizontal="center" vertical="center" shrinkToFit="1"/>
    </xf>
    <xf numFmtId="0" fontId="0" fillId="2" borderId="0" xfId="0" applyFill="1">
      <alignment vertical="center"/>
    </xf>
    <xf numFmtId="0" fontId="33" fillId="0" borderId="0" xfId="0" applyFont="1">
      <alignment vertical="center"/>
    </xf>
    <xf numFmtId="0" fontId="12" fillId="0" borderId="3" xfId="0" applyFont="1" applyBorder="1" applyAlignment="1" applyProtection="1">
      <alignment vertical="center" shrinkToFit="1"/>
      <protection locked="0"/>
    </xf>
    <xf numFmtId="49" fontId="24" fillId="3" borderId="66" xfId="0" applyNumberFormat="1" applyFont="1" applyFill="1" applyBorder="1" applyAlignment="1" applyProtection="1">
      <alignment horizontal="center" vertical="center" shrinkToFit="1"/>
      <protection locked="0"/>
    </xf>
    <xf numFmtId="49" fontId="24" fillId="3" borderId="67" xfId="0" applyNumberFormat="1" applyFont="1" applyFill="1" applyBorder="1" applyAlignment="1" applyProtection="1">
      <alignment horizontal="center" vertical="center" shrinkToFit="1"/>
      <protection locked="0"/>
    </xf>
    <xf numFmtId="0" fontId="14" fillId="3" borderId="66" xfId="0" applyFont="1" applyFill="1" applyBorder="1" applyAlignment="1">
      <alignment horizontal="center" vertical="center" shrinkToFit="1"/>
    </xf>
    <xf numFmtId="0" fontId="24" fillId="3" borderId="66" xfId="0" applyFont="1" applyFill="1" applyBorder="1" applyAlignment="1">
      <alignment horizontal="center" vertical="center" shrinkToFit="1"/>
    </xf>
    <xf numFmtId="49" fontId="24" fillId="3" borderId="3" xfId="0" applyNumberFormat="1" applyFont="1" applyFill="1" applyBorder="1" applyAlignment="1" applyProtection="1">
      <alignment horizontal="center" vertical="center" shrinkToFit="1"/>
      <protection locked="0"/>
    </xf>
    <xf numFmtId="0" fontId="12" fillId="3" borderId="55" xfId="0" applyFont="1" applyFill="1" applyBorder="1" applyAlignment="1" applyProtection="1">
      <alignment horizontal="center" vertical="center" shrinkToFit="1"/>
      <protection locked="0"/>
    </xf>
    <xf numFmtId="49" fontId="24" fillId="3" borderId="68" xfId="0" applyNumberFormat="1" applyFont="1" applyFill="1" applyBorder="1" applyAlignment="1" applyProtection="1">
      <alignment horizontal="center" vertical="center" shrinkToFit="1"/>
      <protection locked="0"/>
    </xf>
    <xf numFmtId="49" fontId="24" fillId="3" borderId="69" xfId="0" applyNumberFormat="1" applyFont="1" applyFill="1" applyBorder="1" applyAlignment="1" applyProtection="1">
      <alignment horizontal="center" vertical="center" shrinkToFit="1"/>
      <protection locked="0"/>
    </xf>
    <xf numFmtId="49" fontId="24" fillId="3" borderId="70" xfId="0" applyNumberFormat="1" applyFont="1" applyFill="1" applyBorder="1" applyAlignment="1" applyProtection="1">
      <alignment horizontal="center" vertical="center" shrinkToFit="1"/>
      <protection locked="0"/>
    </xf>
    <xf numFmtId="0" fontId="14" fillId="3" borderId="69" xfId="0" applyFont="1" applyFill="1" applyBorder="1" applyAlignment="1">
      <alignment horizontal="center" vertical="center" shrinkToFit="1"/>
    </xf>
    <xf numFmtId="0" fontId="24" fillId="3" borderId="69" xfId="0" applyFont="1" applyFill="1" applyBorder="1" applyAlignment="1">
      <alignment horizontal="center" vertical="center" shrinkToFit="1"/>
    </xf>
    <xf numFmtId="0" fontId="24" fillId="3" borderId="71" xfId="0" applyFont="1" applyFill="1" applyBorder="1" applyAlignment="1" applyProtection="1">
      <alignment horizontal="center" vertical="center" shrinkToFit="1"/>
      <protection locked="0"/>
    </xf>
    <xf numFmtId="0" fontId="12" fillId="3" borderId="11" xfId="0" applyFont="1" applyFill="1" applyBorder="1" applyAlignment="1">
      <alignment horizontal="center" vertical="center" shrinkToFit="1"/>
    </xf>
    <xf numFmtId="0" fontId="12" fillId="3" borderId="1" xfId="0" applyFont="1" applyFill="1" applyBorder="1" applyAlignment="1">
      <alignment horizontal="center" vertical="center" shrinkToFit="1"/>
    </xf>
    <xf numFmtId="0" fontId="12" fillId="0" borderId="39" xfId="0" applyFont="1" applyBorder="1" applyAlignment="1">
      <alignment horizontal="center" vertical="center" shrinkToFit="1"/>
    </xf>
    <xf numFmtId="0" fontId="24" fillId="3" borderId="17" xfId="0" applyFont="1" applyFill="1" applyBorder="1" applyAlignment="1">
      <alignment horizontal="center" vertical="center" shrinkToFit="1"/>
    </xf>
    <xf numFmtId="0" fontId="24" fillId="3" borderId="18" xfId="0" applyFont="1" applyFill="1" applyBorder="1" applyAlignment="1">
      <alignment horizontal="center" vertical="center" shrinkToFit="1"/>
    </xf>
    <xf numFmtId="0" fontId="12" fillId="0" borderId="55" xfId="0" applyFont="1" applyBorder="1" applyAlignment="1">
      <alignment horizontal="center" vertical="center" shrinkToFit="1"/>
    </xf>
    <xf numFmtId="49" fontId="24" fillId="3" borderId="17" xfId="0" applyNumberFormat="1" applyFont="1" applyFill="1" applyBorder="1" applyAlignment="1">
      <alignment horizontal="center" vertical="center" shrinkToFit="1"/>
    </xf>
    <xf numFmtId="49" fontId="24" fillId="3" borderId="55" xfId="0" applyNumberFormat="1" applyFont="1" applyFill="1" applyBorder="1" applyAlignment="1">
      <alignment horizontal="center" vertical="center" shrinkToFit="1"/>
    </xf>
    <xf numFmtId="49" fontId="24" fillId="3" borderId="18" xfId="0" applyNumberFormat="1" applyFont="1" applyFill="1" applyBorder="1" applyAlignment="1">
      <alignment horizontal="center" vertical="center" shrinkToFit="1"/>
    </xf>
    <xf numFmtId="49" fontId="24" fillId="3" borderId="1" xfId="0" applyNumberFormat="1" applyFont="1" applyFill="1" applyBorder="1" applyAlignment="1">
      <alignment horizontal="center" vertical="center" shrinkToFit="1"/>
    </xf>
    <xf numFmtId="0" fontId="12" fillId="3" borderId="56" xfId="0" applyFont="1" applyFill="1" applyBorder="1" applyAlignment="1">
      <alignment horizontal="center" vertical="center" shrinkToFit="1"/>
    </xf>
    <xf numFmtId="0" fontId="12" fillId="0" borderId="56" xfId="0" applyFont="1" applyBorder="1" applyAlignment="1">
      <alignment horizontal="center" vertical="center" shrinkToFit="1"/>
    </xf>
    <xf numFmtId="49" fontId="24" fillId="3" borderId="20" xfId="0" applyNumberFormat="1" applyFont="1" applyFill="1" applyBorder="1" applyAlignment="1">
      <alignment horizontal="center" vertical="center" shrinkToFit="1"/>
    </xf>
    <xf numFmtId="49" fontId="24" fillId="3" borderId="56" xfId="0" applyNumberFormat="1" applyFont="1" applyFill="1" applyBorder="1" applyAlignment="1">
      <alignment horizontal="center" vertical="center" shrinkToFit="1"/>
    </xf>
    <xf numFmtId="49" fontId="24" fillId="3" borderId="21" xfId="0" applyNumberFormat="1" applyFont="1" applyFill="1" applyBorder="1" applyAlignment="1">
      <alignment horizontal="center" vertical="center" shrinkToFit="1"/>
    </xf>
    <xf numFmtId="49" fontId="24" fillId="3" borderId="0" xfId="0" applyNumberFormat="1" applyFont="1" applyFill="1" applyAlignment="1">
      <alignment horizontal="center" vertical="center" shrinkToFit="1"/>
    </xf>
    <xf numFmtId="49" fontId="24" fillId="3" borderId="69" xfId="0" applyNumberFormat="1" applyFont="1" applyFill="1" applyBorder="1" applyAlignment="1">
      <alignment horizontal="center" vertical="center" shrinkToFit="1"/>
    </xf>
    <xf numFmtId="0" fontId="24" fillId="0" borderId="0" xfId="0" applyFont="1">
      <alignment vertical="center"/>
    </xf>
    <xf numFmtId="0" fontId="12" fillId="3" borderId="75" xfId="0" applyFont="1" applyFill="1" applyBorder="1" applyAlignment="1">
      <alignment horizontal="center" vertical="center" shrinkToFit="1"/>
    </xf>
    <xf numFmtId="0" fontId="24" fillId="3" borderId="4" xfId="0" applyFont="1" applyFill="1" applyBorder="1" applyAlignment="1">
      <alignment horizontal="center" vertical="center" shrinkToFit="1"/>
    </xf>
    <xf numFmtId="49" fontId="24" fillId="3" borderId="2" xfId="0" applyNumberFormat="1" applyFont="1" applyFill="1" applyBorder="1" applyAlignment="1">
      <alignment horizontal="center" vertical="center" shrinkToFit="1"/>
    </xf>
    <xf numFmtId="49" fontId="24" fillId="3" borderId="72" xfId="0" applyNumberFormat="1" applyFont="1" applyFill="1" applyBorder="1" applyAlignment="1">
      <alignment horizontal="center" vertical="center" shrinkToFit="1"/>
    </xf>
    <xf numFmtId="49" fontId="24" fillId="3" borderId="4" xfId="0" applyNumberFormat="1" applyFont="1" applyFill="1" applyBorder="1" applyAlignment="1">
      <alignment horizontal="center" vertical="center" shrinkToFit="1"/>
    </xf>
    <xf numFmtId="0" fontId="0" fillId="7" borderId="0" xfId="0" applyFill="1">
      <alignment vertical="center"/>
    </xf>
    <xf numFmtId="49" fontId="34" fillId="3" borderId="0" xfId="0" applyNumberFormat="1" applyFont="1" applyFill="1">
      <alignment vertical="center"/>
    </xf>
    <xf numFmtId="0" fontId="12" fillId="3" borderId="15" xfId="0" applyFont="1" applyFill="1" applyBorder="1" applyAlignment="1">
      <alignment horizontal="center" vertical="center" shrinkToFit="1"/>
    </xf>
    <xf numFmtId="0" fontId="12" fillId="3" borderId="0" xfId="0" applyFont="1" applyFill="1" applyAlignment="1" applyProtection="1">
      <alignment horizontal="center" vertical="center" shrinkToFit="1"/>
      <protection locked="0"/>
    </xf>
    <xf numFmtId="0" fontId="12" fillId="3" borderId="65" xfId="0" applyFont="1" applyFill="1" applyBorder="1" applyAlignment="1">
      <alignment horizontal="center" vertical="center" shrinkToFit="1"/>
    </xf>
    <xf numFmtId="58" fontId="12" fillId="0" borderId="0" xfId="0" applyNumberFormat="1" applyFont="1">
      <alignment vertical="center"/>
    </xf>
    <xf numFmtId="0" fontId="12" fillId="0" borderId="42" xfId="0" applyFont="1" applyBorder="1" applyAlignment="1" applyProtection="1">
      <alignment horizontal="center" vertical="center" shrinkToFit="1"/>
      <protection locked="0"/>
    </xf>
    <xf numFmtId="0" fontId="12" fillId="0" borderId="55" xfId="0" applyFont="1" applyBorder="1" applyAlignment="1" applyProtection="1">
      <alignment horizontal="center" vertical="center" shrinkToFit="1"/>
      <protection locked="0"/>
    </xf>
    <xf numFmtId="0" fontId="24" fillId="3" borderId="76" xfId="0" applyFont="1" applyFill="1" applyBorder="1" applyAlignment="1" applyProtection="1">
      <alignment horizontal="center" vertical="center" shrinkToFit="1"/>
      <protection locked="0"/>
    </xf>
    <xf numFmtId="0" fontId="25" fillId="3" borderId="13" xfId="0" applyFont="1" applyFill="1" applyBorder="1">
      <alignment vertical="center"/>
    </xf>
    <xf numFmtId="49" fontId="24" fillId="3" borderId="68" xfId="0" applyNumberFormat="1" applyFont="1" applyFill="1" applyBorder="1" applyAlignment="1">
      <alignment horizontal="center" vertical="center" shrinkToFit="1"/>
    </xf>
    <xf numFmtId="0" fontId="12" fillId="0" borderId="3" xfId="0" applyFont="1" applyBorder="1" applyAlignment="1">
      <alignment horizontal="center" vertical="center" shrinkToFit="1"/>
    </xf>
    <xf numFmtId="0" fontId="12" fillId="3" borderId="77" xfId="0" applyFont="1" applyFill="1" applyBorder="1" applyAlignment="1">
      <alignment horizontal="center" vertical="center" shrinkToFit="1"/>
    </xf>
    <xf numFmtId="0" fontId="12" fillId="3" borderId="78" xfId="0" applyFont="1" applyFill="1" applyBorder="1" applyAlignment="1" applyProtection="1">
      <alignment horizontal="center" vertical="center" shrinkToFit="1"/>
      <protection locked="0"/>
    </xf>
    <xf numFmtId="0" fontId="12" fillId="0" borderId="78" xfId="0" applyFont="1" applyBorder="1" applyAlignment="1" applyProtection="1">
      <alignment vertical="center" shrinkToFit="1"/>
      <protection locked="0"/>
    </xf>
    <xf numFmtId="0" fontId="12" fillId="0" borderId="78" xfId="0" applyFont="1" applyBorder="1" applyAlignment="1" applyProtection="1">
      <alignment horizontal="center" vertical="center" shrinkToFit="1"/>
      <protection locked="0"/>
    </xf>
    <xf numFmtId="49" fontId="24" fillId="3" borderId="79" xfId="0" applyNumberFormat="1" applyFont="1" applyFill="1" applyBorder="1" applyAlignment="1" applyProtection="1">
      <alignment horizontal="center" vertical="center" shrinkToFit="1"/>
      <protection locked="0"/>
    </xf>
    <xf numFmtId="49" fontId="24" fillId="3" borderId="80" xfId="0" applyNumberFormat="1" applyFont="1" applyFill="1" applyBorder="1" applyAlignment="1" applyProtection="1">
      <alignment horizontal="center" vertical="center" shrinkToFit="1"/>
      <protection locked="0"/>
    </xf>
    <xf numFmtId="49" fontId="24" fillId="3" borderId="81" xfId="0" applyNumberFormat="1" applyFont="1" applyFill="1" applyBorder="1" applyAlignment="1" applyProtection="1">
      <alignment horizontal="center" vertical="center" shrinkToFit="1"/>
      <protection locked="0"/>
    </xf>
    <xf numFmtId="0" fontId="24" fillId="3" borderId="80" xfId="0" applyFont="1" applyFill="1" applyBorder="1" applyAlignment="1">
      <alignment horizontal="center" vertical="center" shrinkToFit="1"/>
    </xf>
    <xf numFmtId="49" fontId="24" fillId="3" borderId="78" xfId="0" applyNumberFormat="1" applyFont="1" applyFill="1" applyBorder="1" applyAlignment="1" applyProtection="1">
      <alignment horizontal="center" vertical="center" shrinkToFit="1"/>
      <protection locked="0"/>
    </xf>
    <xf numFmtId="0" fontId="12" fillId="3" borderId="15" xfId="0" applyFont="1" applyFill="1" applyBorder="1" applyAlignment="1" applyProtection="1">
      <alignment horizontal="center" vertical="center" shrinkToFit="1"/>
      <protection locked="0"/>
    </xf>
    <xf numFmtId="0" fontId="12" fillId="0" borderId="15" xfId="0" applyFont="1" applyBorder="1" applyAlignment="1" applyProtection="1">
      <alignment vertical="center" shrinkToFit="1"/>
      <protection locked="0"/>
    </xf>
    <xf numFmtId="0" fontId="12" fillId="0" borderId="15" xfId="0" applyFont="1" applyBorder="1" applyAlignment="1" applyProtection="1">
      <alignment horizontal="center" vertical="center" shrinkToFit="1"/>
      <protection locked="0"/>
    </xf>
    <xf numFmtId="49" fontId="24" fillId="3" borderId="15" xfId="0" applyNumberFormat="1" applyFont="1" applyFill="1" applyBorder="1" applyAlignment="1" applyProtection="1">
      <alignment horizontal="center" vertical="center" shrinkToFit="1"/>
      <protection locked="0"/>
    </xf>
    <xf numFmtId="0" fontId="14" fillId="3" borderId="15" xfId="0" applyFont="1" applyFill="1" applyBorder="1" applyAlignment="1">
      <alignment horizontal="center" vertical="center" shrinkToFit="1"/>
    </xf>
    <xf numFmtId="0" fontId="24" fillId="3" borderId="15" xfId="0" applyFont="1" applyFill="1" applyBorder="1" applyAlignment="1">
      <alignment horizontal="center" vertical="center" shrinkToFit="1"/>
    </xf>
    <xf numFmtId="0" fontId="24" fillId="3" borderId="15" xfId="0" applyFont="1" applyFill="1" applyBorder="1" applyAlignment="1" applyProtection="1">
      <alignment horizontal="center" vertical="center" shrinkToFit="1"/>
      <protection locked="0"/>
    </xf>
    <xf numFmtId="0" fontId="12" fillId="0" borderId="0" xfId="0" applyFont="1" applyAlignment="1" applyProtection="1">
      <alignment vertical="center" shrinkToFit="1"/>
      <protection locked="0"/>
    </xf>
    <xf numFmtId="0" fontId="12" fillId="0" borderId="0" xfId="0" applyFont="1" applyAlignment="1" applyProtection="1">
      <alignment horizontal="center" vertical="center" shrinkToFit="1"/>
      <protection locked="0"/>
    </xf>
    <xf numFmtId="49" fontId="24" fillId="3" borderId="0" xfId="0" applyNumberFormat="1" applyFont="1" applyFill="1" applyAlignment="1" applyProtection="1">
      <alignment horizontal="center" vertical="center" shrinkToFit="1"/>
      <protection locked="0"/>
    </xf>
    <xf numFmtId="0" fontId="14" fillId="3" borderId="0" xfId="0" applyFont="1" applyFill="1" applyAlignment="1">
      <alignment horizontal="center" vertical="center" shrinkToFit="1"/>
    </xf>
    <xf numFmtId="0" fontId="24" fillId="3" borderId="0" xfId="0" applyFont="1" applyFill="1" applyAlignment="1">
      <alignment horizontal="center" vertical="center" shrinkToFit="1"/>
    </xf>
    <xf numFmtId="0" fontId="24" fillId="3" borderId="0" xfId="0" applyFont="1" applyFill="1" applyAlignment="1" applyProtection="1">
      <alignment horizontal="center" vertical="center" shrinkToFit="1"/>
      <protection locked="0"/>
    </xf>
    <xf numFmtId="49" fontId="24" fillId="3" borderId="42" xfId="0" applyNumberFormat="1" applyFont="1" applyFill="1" applyBorder="1" applyAlignment="1" applyProtection="1">
      <alignment horizontal="center" vertical="center" shrinkToFit="1"/>
      <protection locked="0"/>
    </xf>
    <xf numFmtId="0" fontId="12" fillId="3" borderId="77" xfId="0" applyFont="1" applyFill="1" applyBorder="1" applyAlignment="1">
      <alignment horizontal="center" vertical="center"/>
    </xf>
    <xf numFmtId="0" fontId="12" fillId="3" borderId="78" xfId="0" applyFont="1" applyFill="1" applyBorder="1" applyAlignment="1">
      <alignment horizontal="center" vertical="center" shrinkToFit="1"/>
    </xf>
    <xf numFmtId="0" fontId="12" fillId="0" borderId="78" xfId="0" applyFont="1" applyBorder="1" applyAlignment="1">
      <alignment horizontal="center" vertical="center" shrinkToFit="1"/>
    </xf>
    <xf numFmtId="49" fontId="24" fillId="3" borderId="79" xfId="0" applyNumberFormat="1" applyFont="1" applyFill="1" applyBorder="1" applyAlignment="1">
      <alignment horizontal="center" vertical="center" shrinkToFit="1"/>
    </xf>
    <xf numFmtId="49" fontId="24" fillId="3" borderId="78" xfId="0" applyNumberFormat="1" applyFont="1" applyFill="1" applyBorder="1" applyAlignment="1">
      <alignment horizontal="center" vertical="center" shrinkToFit="1"/>
    </xf>
    <xf numFmtId="49" fontId="24" fillId="3" borderId="80" xfId="0" applyNumberFormat="1" applyFont="1" applyFill="1" applyBorder="1" applyAlignment="1">
      <alignment horizontal="center" vertical="center" shrinkToFit="1"/>
    </xf>
    <xf numFmtId="49" fontId="24" fillId="3" borderId="82" xfId="0" applyNumberFormat="1" applyFont="1" applyFill="1" applyBorder="1" applyAlignment="1">
      <alignment horizontal="center" vertical="center" shrinkToFit="1"/>
    </xf>
    <xf numFmtId="0" fontId="12" fillId="3" borderId="55" xfId="0" applyFont="1" applyFill="1" applyBorder="1" applyAlignment="1">
      <alignment horizontal="center" vertical="center" shrinkToFit="1"/>
    </xf>
    <xf numFmtId="0" fontId="24" fillId="3" borderId="68" xfId="0" applyFont="1" applyFill="1" applyBorder="1" applyAlignment="1">
      <alignment horizontal="center" vertical="center" shrinkToFit="1"/>
    </xf>
    <xf numFmtId="0" fontId="12" fillId="0" borderId="69" xfId="0" applyFont="1" applyBorder="1" applyAlignment="1">
      <alignment horizontal="center" vertical="center" shrinkToFit="1"/>
    </xf>
    <xf numFmtId="49" fontId="24" fillId="3" borderId="71" xfId="0" applyNumberFormat="1" applyFont="1" applyFill="1" applyBorder="1" applyAlignment="1">
      <alignment horizontal="center" vertical="center" shrinkToFit="1"/>
    </xf>
    <xf numFmtId="0" fontId="12" fillId="3" borderId="40" xfId="0" applyFont="1" applyFill="1" applyBorder="1" applyAlignment="1">
      <alignment horizontal="center" vertical="center" shrinkToFit="1"/>
    </xf>
    <xf numFmtId="0" fontId="12" fillId="3" borderId="83" xfId="0" applyFont="1" applyFill="1" applyBorder="1" applyAlignment="1">
      <alignment horizontal="center" vertical="center" shrinkToFit="1"/>
    </xf>
    <xf numFmtId="0" fontId="12" fillId="3" borderId="65" xfId="0" applyFont="1" applyFill="1" applyBorder="1" applyAlignment="1">
      <alignment horizontal="center" vertical="center"/>
    </xf>
    <xf numFmtId="0" fontId="12" fillId="3" borderId="3" xfId="0" applyFont="1" applyFill="1" applyBorder="1" applyAlignment="1">
      <alignment horizontal="center" vertical="center" shrinkToFit="1"/>
    </xf>
    <xf numFmtId="49" fontId="24" fillId="3" borderId="64" xfId="0" applyNumberFormat="1" applyFont="1" applyFill="1" applyBorder="1" applyAlignment="1">
      <alignment horizontal="center" vertical="center" shrinkToFit="1"/>
    </xf>
    <xf numFmtId="49" fontId="24" fillId="3" borderId="3" xfId="0" applyNumberFormat="1" applyFont="1" applyFill="1" applyBorder="1" applyAlignment="1">
      <alignment horizontal="center" vertical="center" shrinkToFit="1"/>
    </xf>
    <xf numFmtId="49" fontId="24" fillId="3" borderId="66" xfId="0" applyNumberFormat="1" applyFont="1" applyFill="1" applyBorder="1" applyAlignment="1">
      <alignment horizontal="center" vertical="center" shrinkToFit="1"/>
    </xf>
    <xf numFmtId="0" fontId="25" fillId="3" borderId="53" xfId="0" applyFont="1" applyFill="1" applyBorder="1" applyAlignment="1">
      <alignment horizontal="center" vertical="center" shrinkToFit="1"/>
    </xf>
    <xf numFmtId="0" fontId="14" fillId="3" borderId="0" xfId="0" applyFont="1" applyFill="1" applyAlignment="1">
      <alignment horizontal="right" vertical="center"/>
    </xf>
    <xf numFmtId="0" fontId="0" fillId="3" borderId="0" xfId="0" applyFill="1">
      <alignment vertical="center"/>
    </xf>
    <xf numFmtId="0" fontId="0" fillId="0" borderId="0" xfId="0" applyAlignment="1">
      <alignment vertical="center" wrapText="1"/>
    </xf>
    <xf numFmtId="0" fontId="0" fillId="0" borderId="0" xfId="0" applyAlignment="1">
      <alignment horizontal="right" vertical="center"/>
    </xf>
    <xf numFmtId="49" fontId="35" fillId="3" borderId="0" xfId="0" applyNumberFormat="1" applyFont="1" applyFill="1">
      <alignment vertical="center"/>
    </xf>
    <xf numFmtId="0" fontId="36" fillId="0" borderId="50" xfId="0" applyFont="1" applyBorder="1" applyAlignment="1" applyProtection="1">
      <alignment horizontal="center" vertical="center"/>
      <protection locked="0"/>
    </xf>
    <xf numFmtId="0" fontId="36" fillId="0" borderId="50" xfId="0" applyFont="1" applyBorder="1" applyProtection="1">
      <alignment vertical="center"/>
      <protection locked="0"/>
    </xf>
    <xf numFmtId="0" fontId="12" fillId="3" borderId="13" xfId="0" applyFont="1" applyFill="1" applyBorder="1" applyAlignment="1">
      <alignment horizontal="center" vertical="center" shrinkToFit="1"/>
    </xf>
    <xf numFmtId="0" fontId="12" fillId="3" borderId="12" xfId="0" applyFont="1" applyFill="1" applyBorder="1" applyAlignment="1">
      <alignment horizontal="center" vertical="center"/>
    </xf>
    <xf numFmtId="0" fontId="12" fillId="0" borderId="13" xfId="0" applyFont="1" applyBorder="1" applyAlignment="1">
      <alignment horizontal="center" vertical="center" shrinkToFit="1"/>
    </xf>
    <xf numFmtId="49" fontId="24" fillId="3" borderId="13" xfId="0" applyNumberFormat="1" applyFont="1" applyFill="1" applyBorder="1" applyAlignment="1">
      <alignment horizontal="center" vertical="center" shrinkToFit="1"/>
    </xf>
    <xf numFmtId="49" fontId="14" fillId="3" borderId="73" xfId="0" applyNumberFormat="1" applyFont="1" applyFill="1" applyBorder="1" applyAlignment="1">
      <alignment horizontal="left" vertical="center" shrinkToFit="1"/>
    </xf>
    <xf numFmtId="0" fontId="37" fillId="2" borderId="0" xfId="0" applyFont="1" applyFill="1">
      <alignment vertical="center"/>
    </xf>
    <xf numFmtId="31" fontId="12" fillId="3" borderId="0" xfId="0" applyNumberFormat="1" applyFont="1" applyFill="1">
      <alignment vertical="center"/>
    </xf>
    <xf numFmtId="0" fontId="0" fillId="6" borderId="50" xfId="0" applyFill="1" applyBorder="1" applyAlignment="1">
      <alignment vertical="center" wrapText="1"/>
    </xf>
    <xf numFmtId="0" fontId="0" fillId="6" borderId="50" xfId="0" applyFill="1" applyBorder="1">
      <alignment vertical="center"/>
    </xf>
    <xf numFmtId="49" fontId="38" fillId="3" borderId="0" xfId="0" applyNumberFormat="1" applyFont="1" applyFill="1">
      <alignment vertical="center"/>
    </xf>
    <xf numFmtId="49" fontId="39" fillId="2" borderId="0" xfId="0" applyNumberFormat="1" applyFont="1" applyFill="1">
      <alignment vertical="center"/>
    </xf>
    <xf numFmtId="49" fontId="38" fillId="2" borderId="0" xfId="0" applyNumberFormat="1" applyFont="1" applyFill="1">
      <alignment vertical="center"/>
    </xf>
    <xf numFmtId="0" fontId="41" fillId="0" borderId="50" xfId="0" applyFont="1" applyBorder="1" applyAlignment="1" applyProtection="1">
      <alignment horizontal="center" vertical="center" wrapText="1"/>
      <protection locked="0"/>
    </xf>
    <xf numFmtId="0" fontId="43" fillId="0" borderId="0" xfId="0" applyFont="1">
      <alignment vertical="center"/>
    </xf>
    <xf numFmtId="49" fontId="44" fillId="3" borderId="0" xfId="0" applyNumberFormat="1" applyFont="1" applyFill="1">
      <alignment vertical="center"/>
    </xf>
    <xf numFmtId="49" fontId="45" fillId="3" borderId="0" xfId="0" applyNumberFormat="1" applyFont="1" applyFill="1">
      <alignment vertical="center"/>
    </xf>
    <xf numFmtId="0" fontId="46" fillId="0" borderId="0" xfId="0" applyFont="1">
      <alignment vertical="center"/>
    </xf>
    <xf numFmtId="0" fontId="12" fillId="3" borderId="27" xfId="0" applyFont="1" applyFill="1" applyBorder="1" applyAlignment="1">
      <alignment horizontal="center" vertical="center" shrinkToFit="1"/>
    </xf>
    <xf numFmtId="0" fontId="15" fillId="3" borderId="14" xfId="0" applyFont="1" applyFill="1" applyBorder="1" applyAlignment="1">
      <alignment horizontal="center" vertical="center" shrinkToFit="1"/>
    </xf>
    <xf numFmtId="0" fontId="14" fillId="3" borderId="21" xfId="0" applyFont="1" applyFill="1" applyBorder="1" applyAlignment="1">
      <alignment horizontal="center" vertical="center" shrinkToFit="1"/>
    </xf>
    <xf numFmtId="49" fontId="12" fillId="3" borderId="3" xfId="0" applyNumberFormat="1" applyFont="1" applyFill="1" applyBorder="1" applyAlignment="1" applyProtection="1">
      <alignment horizontal="center" vertical="center" shrinkToFit="1"/>
      <protection locked="0"/>
    </xf>
    <xf numFmtId="49" fontId="12" fillId="3" borderId="55" xfId="0" applyNumberFormat="1" applyFont="1" applyFill="1" applyBorder="1" applyAlignment="1" applyProtection="1">
      <alignment horizontal="center" vertical="center" shrinkToFit="1"/>
      <protection locked="0"/>
    </xf>
    <xf numFmtId="0" fontId="47" fillId="0" borderId="0" xfId="0" applyFont="1">
      <alignment vertical="center"/>
    </xf>
    <xf numFmtId="49" fontId="47" fillId="3" borderId="0" xfId="0" applyNumberFormat="1" applyFont="1" applyFill="1">
      <alignment vertical="center"/>
    </xf>
    <xf numFmtId="49" fontId="43" fillId="3" borderId="0" xfId="0" applyNumberFormat="1" applyFont="1" applyFill="1">
      <alignment vertical="center"/>
    </xf>
    <xf numFmtId="0" fontId="11" fillId="2" borderId="0" xfId="0" applyFont="1" applyFill="1" applyAlignment="1">
      <alignment horizontal="right" vertical="center"/>
    </xf>
    <xf numFmtId="0" fontId="10" fillId="0" borderId="0" xfId="0" applyFont="1" applyAlignment="1">
      <alignment horizontal="right" vertical="center"/>
    </xf>
    <xf numFmtId="0" fontId="12" fillId="0" borderId="0" xfId="0" applyFont="1" applyAlignment="1">
      <alignment horizontal="right" vertical="center"/>
    </xf>
    <xf numFmtId="0" fontId="11" fillId="0" borderId="0" xfId="0" applyFont="1" applyAlignment="1">
      <alignment horizontal="right" vertical="center"/>
    </xf>
    <xf numFmtId="49" fontId="0" fillId="0" borderId="0" xfId="0" quotePrefix="1" applyNumberFormat="1">
      <alignment vertical="center"/>
    </xf>
    <xf numFmtId="49" fontId="0" fillId="0" borderId="0" xfId="0" applyNumberFormat="1">
      <alignment vertical="center"/>
    </xf>
    <xf numFmtId="0" fontId="49" fillId="0" borderId="84" xfId="0" applyFont="1" applyBorder="1">
      <alignment vertical="center"/>
    </xf>
    <xf numFmtId="0" fontId="49" fillId="0" borderId="15" xfId="0" applyFont="1" applyBorder="1">
      <alignment vertical="center"/>
    </xf>
    <xf numFmtId="0" fontId="49" fillId="0" borderId="74" xfId="0" applyFont="1" applyBorder="1">
      <alignment vertical="center"/>
    </xf>
    <xf numFmtId="0" fontId="49" fillId="0" borderId="0" xfId="0" applyFont="1">
      <alignment vertical="center"/>
    </xf>
    <xf numFmtId="0" fontId="38" fillId="0" borderId="7" xfId="0" applyFont="1" applyBorder="1">
      <alignment vertical="center"/>
    </xf>
    <xf numFmtId="0" fontId="38" fillId="0" borderId="0" xfId="0" applyFont="1">
      <alignment vertical="center"/>
    </xf>
    <xf numFmtId="0" fontId="38" fillId="0" borderId="0" xfId="0" applyFont="1" applyAlignment="1">
      <alignment horizontal="right" vertical="center"/>
    </xf>
    <xf numFmtId="0" fontId="38" fillId="0" borderId="83" xfId="0" applyFont="1" applyBorder="1">
      <alignment vertical="center"/>
    </xf>
    <xf numFmtId="0" fontId="51" fillId="0" borderId="0" xfId="0" applyFont="1">
      <alignment vertical="center"/>
    </xf>
    <xf numFmtId="176" fontId="38" fillId="0" borderId="0" xfId="0" applyNumberFormat="1" applyFont="1" applyAlignment="1">
      <alignment horizontal="center" vertical="center"/>
    </xf>
    <xf numFmtId="176" fontId="53" fillId="0" borderId="18" xfId="0" applyNumberFormat="1" applyFont="1" applyBorder="1" applyAlignment="1">
      <alignment horizontal="center" vertical="center"/>
    </xf>
    <xf numFmtId="176" fontId="38" fillId="0" borderId="0" xfId="0" applyNumberFormat="1" applyFont="1" applyAlignment="1">
      <alignment horizontal="left" vertical="center" shrinkToFit="1"/>
    </xf>
    <xf numFmtId="176" fontId="53" fillId="0" borderId="18" xfId="0" applyNumberFormat="1" applyFont="1" applyBorder="1">
      <alignment vertical="center"/>
    </xf>
    <xf numFmtId="0" fontId="38" fillId="0" borderId="0" xfId="0" applyFont="1" applyAlignment="1">
      <alignment horizontal="center" vertical="center"/>
    </xf>
    <xf numFmtId="0" fontId="54" fillId="0" borderId="0" xfId="0" applyFont="1" applyAlignment="1">
      <alignment vertical="center" wrapText="1"/>
    </xf>
    <xf numFmtId="176" fontId="53" fillId="0" borderId="69" xfId="0" applyNumberFormat="1" applyFont="1" applyBorder="1" applyAlignment="1">
      <alignment horizontal="center" vertical="center"/>
    </xf>
    <xf numFmtId="0" fontId="56" fillId="0" borderId="7" xfId="0" applyFont="1" applyBorder="1" applyAlignment="1">
      <alignment wrapText="1"/>
    </xf>
    <xf numFmtId="0" fontId="56" fillId="0" borderId="0" xfId="0" applyFont="1" applyAlignment="1">
      <alignment wrapText="1"/>
    </xf>
    <xf numFmtId="0" fontId="56" fillId="0" borderId="0" xfId="0" applyFont="1">
      <alignment vertical="center"/>
    </xf>
    <xf numFmtId="176" fontId="38" fillId="0" borderId="0" xfId="0" applyNumberFormat="1" applyFont="1" applyAlignment="1">
      <alignment horizontal="center" vertical="center" shrinkToFit="1"/>
    </xf>
    <xf numFmtId="176" fontId="53" fillId="0" borderId="69" xfId="0" applyNumberFormat="1" applyFont="1" applyBorder="1">
      <alignment vertical="center"/>
    </xf>
    <xf numFmtId="0" fontId="38" fillId="0" borderId="0" xfId="0" applyFont="1" applyAlignment="1"/>
    <xf numFmtId="0" fontId="38" fillId="0" borderId="85" xfId="0" applyFont="1" applyBorder="1">
      <alignment vertical="center"/>
    </xf>
    <xf numFmtId="0" fontId="38" fillId="0" borderId="8" xfId="0" applyFont="1" applyBorder="1">
      <alignment vertical="center"/>
    </xf>
    <xf numFmtId="0" fontId="38" fillId="0" borderId="86" xfId="0" applyFont="1" applyBorder="1">
      <alignment vertical="center"/>
    </xf>
    <xf numFmtId="0" fontId="49" fillId="0" borderId="87" xfId="0" applyFont="1" applyBorder="1">
      <alignment vertical="center"/>
    </xf>
    <xf numFmtId="176" fontId="38" fillId="0" borderId="0" xfId="0" applyNumberFormat="1" applyFont="1">
      <alignment vertical="center"/>
    </xf>
    <xf numFmtId="0" fontId="57" fillId="0" borderId="0" xfId="0" applyFont="1" applyAlignment="1">
      <alignment horizontal="right" vertical="center"/>
    </xf>
    <xf numFmtId="176" fontId="57" fillId="0" borderId="0" xfId="0" applyNumberFormat="1" applyFont="1">
      <alignment vertical="center"/>
    </xf>
    <xf numFmtId="176" fontId="59" fillId="0" borderId="0" xfId="0" applyNumberFormat="1" applyFont="1">
      <alignment vertical="center"/>
    </xf>
    <xf numFmtId="176" fontId="58" fillId="0" borderId="0" xfId="0" applyNumberFormat="1" applyFont="1" applyAlignment="1">
      <alignment horizontal="center" vertical="center"/>
    </xf>
    <xf numFmtId="0" fontId="38" fillId="0" borderId="0" xfId="0" applyFont="1" applyAlignment="1">
      <alignment horizontal="left" vertical="center"/>
    </xf>
    <xf numFmtId="0" fontId="0" fillId="0" borderId="0" xfId="0" applyAlignment="1"/>
    <xf numFmtId="49" fontId="60" fillId="3" borderId="0" xfId="0" applyNumberFormat="1" applyFont="1" applyFill="1">
      <alignment vertical="center"/>
    </xf>
    <xf numFmtId="49" fontId="12" fillId="0" borderId="0" xfId="0" applyNumberFormat="1" applyFont="1">
      <alignment vertical="center"/>
    </xf>
    <xf numFmtId="49" fontId="26" fillId="3" borderId="0" xfId="0" applyNumberFormat="1" applyFont="1" applyFill="1" applyAlignment="1">
      <alignment horizontal="center" vertical="center"/>
    </xf>
    <xf numFmtId="49" fontId="30" fillId="3" borderId="0" xfId="0" applyNumberFormat="1" applyFont="1" applyFill="1" applyAlignment="1">
      <alignment horizontal="center" vertical="center"/>
    </xf>
    <xf numFmtId="0" fontId="42" fillId="2" borderId="0" xfId="0" applyFont="1" applyFill="1" applyAlignment="1" applyProtection="1">
      <alignment vertical="center" wrapText="1"/>
      <protection locked="0"/>
    </xf>
    <xf numFmtId="0" fontId="19" fillId="0" borderId="50" xfId="0" applyFont="1" applyBorder="1" applyAlignment="1">
      <alignment horizontal="left" vertical="center"/>
    </xf>
    <xf numFmtId="0" fontId="17" fillId="2" borderId="0" xfId="0" applyFont="1" applyFill="1" applyAlignment="1">
      <alignment horizontal="center" vertical="center"/>
    </xf>
    <xf numFmtId="0" fontId="40" fillId="0" borderId="50" xfId="0" applyFont="1" applyBorder="1" applyAlignment="1">
      <alignment vertical="top" wrapText="1"/>
    </xf>
    <xf numFmtId="0" fontId="40" fillId="0" borderId="50" xfId="0" applyFont="1" applyBorder="1" applyAlignment="1">
      <alignment vertical="top"/>
    </xf>
    <xf numFmtId="0" fontId="16" fillId="3" borderId="0" xfId="0" applyFont="1" applyFill="1" applyAlignment="1">
      <alignment horizontal="center" vertical="center" shrinkToFit="1"/>
    </xf>
    <xf numFmtId="0" fontId="12" fillId="3" borderId="27" xfId="0" applyFont="1" applyFill="1" applyBorder="1" applyAlignment="1">
      <alignment horizontal="center" vertical="center" shrinkToFit="1"/>
    </xf>
    <xf numFmtId="0" fontId="12" fillId="3" borderId="9" xfId="0" applyFont="1" applyFill="1" applyBorder="1" applyAlignment="1">
      <alignment horizontal="center" vertical="center" shrinkToFit="1"/>
    </xf>
    <xf numFmtId="0" fontId="12" fillId="0" borderId="0" xfId="0" applyFont="1" applyAlignment="1">
      <alignment horizontal="center" vertical="center"/>
    </xf>
    <xf numFmtId="0" fontId="12" fillId="0" borderId="0" xfId="0" applyFont="1" applyAlignment="1">
      <alignment horizontal="center" vertical="center" shrinkToFit="1"/>
    </xf>
    <xf numFmtId="0" fontId="12" fillId="3" borderId="32" xfId="0" applyFont="1" applyFill="1" applyBorder="1" applyAlignment="1">
      <alignment horizontal="center" vertical="center" shrinkToFit="1"/>
    </xf>
    <xf numFmtId="0" fontId="12" fillId="3" borderId="33" xfId="0" applyFont="1" applyFill="1" applyBorder="1" applyAlignment="1">
      <alignment horizontal="center" vertical="center" shrinkToFit="1"/>
    </xf>
    <xf numFmtId="0" fontId="13" fillId="3" borderId="25" xfId="0" applyFont="1" applyFill="1" applyBorder="1" applyAlignment="1">
      <alignment horizontal="center" vertical="center"/>
    </xf>
    <xf numFmtId="0" fontId="13" fillId="3" borderId="14" xfId="0" applyFont="1" applyFill="1" applyBorder="1" applyAlignment="1">
      <alignment horizontal="center" vertical="center"/>
    </xf>
    <xf numFmtId="0" fontId="13" fillId="3" borderId="26" xfId="0" applyFont="1" applyFill="1" applyBorder="1" applyAlignment="1">
      <alignment horizontal="center" vertical="center" wrapText="1"/>
    </xf>
    <xf numFmtId="0" fontId="13" fillId="3" borderId="21" xfId="0" applyFont="1" applyFill="1" applyBorder="1" applyAlignment="1">
      <alignment horizontal="center" vertical="center"/>
    </xf>
    <xf numFmtId="0" fontId="12" fillId="3" borderId="27" xfId="0" applyFont="1" applyFill="1" applyBorder="1" applyAlignment="1">
      <alignment horizontal="center" vertical="center" wrapText="1" shrinkToFit="1"/>
    </xf>
    <xf numFmtId="0" fontId="12" fillId="3" borderId="34" xfId="0" applyFont="1" applyFill="1" applyBorder="1" applyAlignment="1">
      <alignment vertical="center" shrinkToFit="1"/>
    </xf>
    <xf numFmtId="0" fontId="12" fillId="3" borderId="35" xfId="0" applyFont="1" applyFill="1" applyBorder="1" applyAlignment="1">
      <alignment vertical="center" shrinkToFit="1"/>
    </xf>
    <xf numFmtId="0" fontId="12" fillId="3" borderId="28" xfId="0" applyFont="1" applyFill="1" applyBorder="1" applyAlignment="1">
      <alignment horizontal="center" vertical="center" shrinkToFit="1"/>
    </xf>
    <xf numFmtId="0" fontId="12" fillId="3" borderId="15" xfId="0" applyFont="1" applyFill="1" applyBorder="1" applyAlignment="1">
      <alignment horizontal="center" vertical="center" shrinkToFit="1"/>
    </xf>
    <xf numFmtId="0" fontId="12" fillId="3" borderId="29" xfId="0" applyFont="1" applyFill="1" applyBorder="1" applyAlignment="1">
      <alignment horizontal="center" vertical="center" shrinkToFit="1"/>
    </xf>
    <xf numFmtId="0" fontId="13" fillId="3" borderId="46" xfId="0" applyFont="1" applyFill="1" applyBorder="1" applyAlignment="1">
      <alignment horizontal="center" vertical="center"/>
    </xf>
    <xf numFmtId="0" fontId="15" fillId="3" borderId="23" xfId="0" applyFont="1" applyFill="1" applyBorder="1" applyAlignment="1">
      <alignment horizontal="center" vertical="center" shrinkToFit="1"/>
    </xf>
    <xf numFmtId="0" fontId="15" fillId="3" borderId="14" xfId="0" applyFont="1" applyFill="1" applyBorder="1" applyAlignment="1">
      <alignment horizontal="center" vertical="center" shrinkToFit="1"/>
    </xf>
    <xf numFmtId="0" fontId="15" fillId="3" borderId="24" xfId="0" applyFont="1" applyFill="1" applyBorder="1" applyAlignment="1">
      <alignment horizontal="center" vertical="center" shrinkToFit="1"/>
    </xf>
    <xf numFmtId="0" fontId="14" fillId="3" borderId="20" xfId="0" applyFont="1" applyFill="1" applyBorder="1" applyAlignment="1">
      <alignment horizontal="center" vertical="center" shrinkToFit="1"/>
    </xf>
    <xf numFmtId="0" fontId="14" fillId="3" borderId="21" xfId="0" applyFont="1" applyFill="1" applyBorder="1" applyAlignment="1">
      <alignment horizontal="center" vertical="center" shrinkToFit="1"/>
    </xf>
    <xf numFmtId="0" fontId="14" fillId="3" borderId="22" xfId="0" applyFont="1" applyFill="1" applyBorder="1" applyAlignment="1">
      <alignment horizontal="center" vertical="center" shrinkToFit="1"/>
    </xf>
    <xf numFmtId="0" fontId="13" fillId="3" borderId="21" xfId="0" applyFont="1" applyFill="1" applyBorder="1" applyAlignment="1">
      <alignment horizontal="center" vertical="center" wrapText="1"/>
    </xf>
    <xf numFmtId="0" fontId="13" fillId="3" borderId="51" xfId="0" applyFont="1" applyFill="1" applyBorder="1" applyAlignment="1">
      <alignment horizontal="center" vertical="center" wrapText="1"/>
    </xf>
    <xf numFmtId="0" fontId="12" fillId="3" borderId="14" xfId="0" applyFont="1" applyFill="1" applyBorder="1" applyAlignment="1">
      <alignment horizontal="center" vertical="center"/>
    </xf>
    <xf numFmtId="0" fontId="12" fillId="3" borderId="24" xfId="0" applyFont="1" applyFill="1" applyBorder="1" applyAlignment="1">
      <alignment horizontal="center" vertical="center"/>
    </xf>
    <xf numFmtId="0" fontId="12" fillId="3" borderId="21" xfId="0" applyFont="1" applyFill="1" applyBorder="1" applyAlignment="1">
      <alignment horizontal="center" vertical="center"/>
    </xf>
    <xf numFmtId="0" fontId="12" fillId="3" borderId="22" xfId="0" applyFont="1" applyFill="1" applyBorder="1" applyAlignment="1">
      <alignment horizontal="center" vertical="center"/>
    </xf>
    <xf numFmtId="0" fontId="12" fillId="3" borderId="30" xfId="0" applyFont="1" applyFill="1" applyBorder="1" applyAlignment="1">
      <alignment horizontal="center" vertical="center" shrinkToFit="1"/>
    </xf>
    <xf numFmtId="0" fontId="12" fillId="3" borderId="41" xfId="0" applyFont="1" applyFill="1" applyBorder="1" applyAlignment="1">
      <alignment horizontal="center" vertical="center" shrinkToFit="1"/>
    </xf>
    <xf numFmtId="0" fontId="12" fillId="3" borderId="31" xfId="0" applyFont="1" applyFill="1" applyBorder="1" applyAlignment="1">
      <alignment horizontal="center" vertical="center" shrinkToFit="1"/>
    </xf>
    <xf numFmtId="0" fontId="12" fillId="3" borderId="27" xfId="0" applyFont="1" applyFill="1" applyBorder="1" applyAlignment="1" applyProtection="1">
      <alignment horizontal="center" vertical="center" shrinkToFit="1"/>
      <protection locked="0"/>
    </xf>
    <xf numFmtId="0" fontId="12" fillId="3" borderId="40" xfId="0" applyFont="1" applyFill="1" applyBorder="1" applyAlignment="1" applyProtection="1">
      <alignment horizontal="center" vertical="center" shrinkToFit="1"/>
      <protection locked="0"/>
    </xf>
    <xf numFmtId="0" fontId="12" fillId="3" borderId="16" xfId="0" applyFont="1" applyFill="1" applyBorder="1" applyAlignment="1" applyProtection="1">
      <alignment horizontal="center" vertical="center" shrinkToFit="1"/>
      <protection locked="0"/>
    </xf>
    <xf numFmtId="0" fontId="12" fillId="3" borderId="13" xfId="0" applyFont="1" applyFill="1" applyBorder="1" applyAlignment="1" applyProtection="1">
      <alignment horizontal="center" vertical="center" shrinkToFit="1"/>
      <protection locked="0"/>
    </xf>
    <xf numFmtId="0" fontId="12" fillId="3" borderId="13" xfId="0" applyFont="1" applyFill="1" applyBorder="1" applyAlignment="1">
      <alignment horizontal="center" vertical="center" shrinkToFit="1"/>
    </xf>
    <xf numFmtId="0" fontId="12" fillId="3" borderId="54" xfId="0" applyFont="1" applyFill="1" applyBorder="1" applyAlignment="1">
      <alignment horizontal="center" vertical="center" shrinkToFit="1"/>
    </xf>
    <xf numFmtId="0" fontId="12" fillId="3" borderId="48" xfId="0" applyFont="1" applyFill="1" applyBorder="1" applyAlignment="1">
      <alignment horizontal="center" vertical="center" shrinkToFit="1"/>
    </xf>
    <xf numFmtId="0" fontId="12" fillId="3" borderId="49" xfId="0" applyFont="1" applyFill="1" applyBorder="1" applyAlignment="1">
      <alignment horizontal="center" vertical="center" shrinkToFit="1"/>
    </xf>
    <xf numFmtId="49" fontId="12" fillId="3" borderId="29" xfId="0" applyNumberFormat="1" applyFont="1" applyFill="1" applyBorder="1" applyAlignment="1" applyProtection="1">
      <alignment horizontal="center" vertical="center" shrinkToFit="1"/>
      <protection locked="0"/>
    </xf>
    <xf numFmtId="49" fontId="12" fillId="3" borderId="48" xfId="0" applyNumberFormat="1" applyFont="1" applyFill="1" applyBorder="1" applyAlignment="1" applyProtection="1">
      <alignment horizontal="center" vertical="center" shrinkToFit="1"/>
      <protection locked="0"/>
    </xf>
    <xf numFmtId="49" fontId="12" fillId="3" borderId="49" xfId="0" applyNumberFormat="1" applyFont="1" applyFill="1" applyBorder="1" applyAlignment="1" applyProtection="1">
      <alignment horizontal="center" vertical="center" shrinkToFit="1"/>
      <protection locked="0"/>
    </xf>
    <xf numFmtId="49" fontId="12" fillId="3" borderId="13" xfId="0" applyNumberFormat="1" applyFont="1" applyFill="1" applyBorder="1" applyAlignment="1" applyProtection="1">
      <alignment horizontal="center" vertical="center" shrinkToFit="1"/>
      <protection locked="0"/>
    </xf>
    <xf numFmtId="0" fontId="12" fillId="3" borderId="45" xfId="0" applyFont="1" applyFill="1" applyBorder="1" applyAlignment="1" applyProtection="1">
      <alignment horizontal="center" vertical="center" shrinkToFit="1"/>
      <protection locked="0"/>
    </xf>
    <xf numFmtId="0" fontId="12" fillId="3" borderId="0" xfId="0" applyFont="1" applyFill="1" applyAlignment="1" applyProtection="1">
      <alignment horizontal="center" vertical="center" shrinkToFit="1"/>
      <protection locked="0"/>
    </xf>
    <xf numFmtId="49" fontId="12" fillId="3" borderId="45" xfId="0" applyNumberFormat="1" applyFont="1" applyFill="1" applyBorder="1" applyAlignment="1" applyProtection="1">
      <alignment horizontal="center" vertical="center" shrinkToFit="1"/>
      <protection locked="0"/>
    </xf>
    <xf numFmtId="49" fontId="12" fillId="3" borderId="0" xfId="0" applyNumberFormat="1" applyFont="1" applyFill="1" applyAlignment="1" applyProtection="1">
      <alignment horizontal="center" vertical="center" shrinkToFit="1"/>
      <protection locked="0"/>
    </xf>
    <xf numFmtId="0" fontId="12" fillId="3" borderId="45" xfId="0" applyFont="1" applyFill="1" applyBorder="1" applyAlignment="1">
      <alignment horizontal="center" vertical="center" shrinkToFit="1"/>
    </xf>
    <xf numFmtId="0" fontId="12" fillId="3" borderId="0" xfId="0" applyFont="1" applyFill="1" applyAlignment="1">
      <alignment horizontal="center" vertical="center" shrinkToFit="1"/>
    </xf>
    <xf numFmtId="0" fontId="12" fillId="3" borderId="39" xfId="0" applyFont="1" applyFill="1" applyBorder="1" applyAlignment="1" applyProtection="1">
      <alignment horizontal="center" vertical="center" shrinkToFit="1"/>
      <protection locked="0"/>
    </xf>
    <xf numFmtId="49" fontId="12" fillId="3" borderId="28" xfId="0" applyNumberFormat="1" applyFont="1" applyFill="1" applyBorder="1" applyAlignment="1" applyProtection="1">
      <alignment horizontal="center" vertical="center" shrinkToFit="1"/>
      <protection locked="0"/>
    </xf>
    <xf numFmtId="49" fontId="12" fillId="3" borderId="43" xfId="0" applyNumberFormat="1" applyFont="1" applyFill="1" applyBorder="1" applyAlignment="1" applyProtection="1">
      <alignment horizontal="center" vertical="center" shrinkToFit="1"/>
      <protection locked="0"/>
    </xf>
    <xf numFmtId="49" fontId="12" fillId="3" borderId="44" xfId="0" applyNumberFormat="1" applyFont="1" applyFill="1" applyBorder="1" applyAlignment="1" applyProtection="1">
      <alignment horizontal="center" vertical="center" shrinkToFit="1"/>
      <protection locked="0"/>
    </xf>
    <xf numFmtId="49" fontId="12" fillId="3" borderId="54" xfId="0" applyNumberFormat="1" applyFont="1" applyFill="1" applyBorder="1" applyAlignment="1" applyProtection="1">
      <alignment horizontal="center" vertical="center" shrinkToFit="1"/>
      <protection locked="0"/>
    </xf>
    <xf numFmtId="0" fontId="12" fillId="3" borderId="21" xfId="0" applyFont="1" applyFill="1" applyBorder="1" applyAlignment="1">
      <alignment horizontal="center" vertical="center" shrinkToFit="1"/>
    </xf>
    <xf numFmtId="0" fontId="12" fillId="3" borderId="22" xfId="0" applyFont="1" applyFill="1" applyBorder="1" applyAlignment="1">
      <alignment horizontal="center" vertical="center" shrinkToFit="1"/>
    </xf>
    <xf numFmtId="0" fontId="12" fillId="3" borderId="36" xfId="0" applyFont="1" applyFill="1" applyBorder="1" applyAlignment="1">
      <alignment horizontal="center" vertical="center"/>
    </xf>
    <xf numFmtId="0" fontId="12" fillId="3" borderId="37" xfId="0" applyFont="1" applyFill="1" applyBorder="1" applyAlignment="1">
      <alignment horizontal="center" vertical="center"/>
    </xf>
    <xf numFmtId="0" fontId="12" fillId="3" borderId="38" xfId="0" applyFont="1" applyFill="1" applyBorder="1" applyAlignment="1">
      <alignment horizontal="center" vertical="center"/>
    </xf>
    <xf numFmtId="49" fontId="12" fillId="3" borderId="42" xfId="0" applyNumberFormat="1" applyFont="1" applyFill="1" applyBorder="1" applyAlignment="1" applyProtection="1">
      <alignment horizontal="center" vertical="center" shrinkToFit="1"/>
      <protection locked="0"/>
    </xf>
    <xf numFmtId="0" fontId="12" fillId="3" borderId="42" xfId="0" applyFont="1" applyFill="1" applyBorder="1" applyAlignment="1">
      <alignment horizontal="center" vertical="center" shrinkToFit="1"/>
    </xf>
    <xf numFmtId="0" fontId="12" fillId="3" borderId="47" xfId="0" applyFont="1" applyFill="1" applyBorder="1" applyAlignment="1">
      <alignment horizontal="center" vertical="center" shrinkToFit="1"/>
    </xf>
    <xf numFmtId="0" fontId="12" fillId="3" borderId="43" xfId="0" applyFont="1" applyFill="1" applyBorder="1" applyAlignment="1">
      <alignment horizontal="center" vertical="center" shrinkToFit="1"/>
    </xf>
    <xf numFmtId="0" fontId="12" fillId="3" borderId="44" xfId="0" applyFont="1" applyFill="1" applyBorder="1" applyAlignment="1">
      <alignment horizontal="center" vertical="center" shrinkToFit="1"/>
    </xf>
    <xf numFmtId="49" fontId="12" fillId="3" borderId="47" xfId="0" applyNumberFormat="1" applyFont="1" applyFill="1" applyBorder="1" applyAlignment="1" applyProtection="1">
      <alignment horizontal="center" vertical="center" shrinkToFit="1"/>
      <protection locked="0"/>
    </xf>
    <xf numFmtId="0" fontId="13" fillId="3" borderId="25" xfId="0" applyFont="1" applyFill="1" applyBorder="1" applyAlignment="1">
      <alignment horizontal="center" vertical="center" shrinkToFit="1"/>
    </xf>
    <xf numFmtId="0" fontId="13" fillId="3" borderId="14" xfId="0" applyFont="1" applyFill="1" applyBorder="1" applyAlignment="1">
      <alignment horizontal="center" vertical="center" shrinkToFit="1"/>
    </xf>
    <xf numFmtId="0" fontId="13" fillId="3" borderId="46" xfId="0" applyFont="1" applyFill="1" applyBorder="1" applyAlignment="1">
      <alignment horizontal="center" vertical="center" shrinkToFit="1"/>
    </xf>
    <xf numFmtId="0" fontId="13" fillId="3" borderId="26" xfId="0" applyFont="1" applyFill="1" applyBorder="1" applyAlignment="1">
      <alignment horizontal="center" vertical="center" wrapText="1" shrinkToFit="1"/>
    </xf>
    <xf numFmtId="0" fontId="13" fillId="3" borderId="21" xfId="0" applyFont="1" applyFill="1" applyBorder="1" applyAlignment="1">
      <alignment horizontal="center" vertical="center" wrapText="1" shrinkToFit="1"/>
    </xf>
    <xf numFmtId="0" fontId="13" fillId="3" borderId="51" xfId="0" applyFont="1" applyFill="1" applyBorder="1" applyAlignment="1">
      <alignment horizontal="center" vertical="center" wrapText="1" shrinkToFit="1"/>
    </xf>
    <xf numFmtId="0" fontId="12" fillId="3" borderId="14" xfId="0" applyFont="1" applyFill="1" applyBorder="1" applyAlignment="1">
      <alignment horizontal="center" vertical="center" shrinkToFit="1"/>
    </xf>
    <xf numFmtId="0" fontId="12" fillId="3" borderId="24" xfId="0" applyFont="1" applyFill="1" applyBorder="1" applyAlignment="1">
      <alignment horizontal="center" vertical="center" shrinkToFit="1"/>
    </xf>
    <xf numFmtId="0" fontId="12" fillId="3" borderId="34" xfId="0" applyFont="1" applyFill="1" applyBorder="1" applyAlignment="1">
      <alignment horizontal="center" vertical="center"/>
    </xf>
    <xf numFmtId="0" fontId="12" fillId="3" borderId="52" xfId="0" applyFont="1" applyFill="1" applyBorder="1" applyAlignment="1" applyProtection="1">
      <alignment horizontal="center" vertical="center" shrinkToFit="1"/>
      <protection locked="0"/>
    </xf>
    <xf numFmtId="0" fontId="12" fillId="3" borderId="15" xfId="0" applyFont="1" applyFill="1" applyBorder="1" applyAlignment="1" applyProtection="1">
      <alignment horizontal="center" vertical="center" shrinkToFit="1"/>
      <protection locked="0"/>
    </xf>
    <xf numFmtId="0" fontId="12" fillId="3" borderId="8" xfId="0" applyFont="1" applyFill="1" applyBorder="1" applyAlignment="1" applyProtection="1">
      <alignment horizontal="center" vertical="center" shrinkToFit="1"/>
      <protection locked="0"/>
    </xf>
    <xf numFmtId="0" fontId="12" fillId="3" borderId="8" xfId="0" applyFont="1" applyFill="1" applyBorder="1" applyAlignment="1">
      <alignment horizontal="center" vertical="center" shrinkToFit="1"/>
    </xf>
    <xf numFmtId="49" fontId="12" fillId="3" borderId="15" xfId="0" applyNumberFormat="1" applyFont="1" applyFill="1" applyBorder="1" applyAlignment="1" applyProtection="1">
      <alignment horizontal="center" vertical="center" shrinkToFit="1"/>
      <protection locked="0"/>
    </xf>
    <xf numFmtId="49" fontId="12" fillId="3" borderId="8" xfId="0" applyNumberFormat="1" applyFont="1" applyFill="1" applyBorder="1" applyAlignment="1" applyProtection="1">
      <alignment horizontal="center" vertical="center" shrinkToFit="1"/>
      <protection locked="0"/>
    </xf>
    <xf numFmtId="49" fontId="12" fillId="3" borderId="53" xfId="0" applyNumberFormat="1" applyFont="1" applyFill="1" applyBorder="1" applyAlignment="1" applyProtection="1">
      <alignment horizontal="center" vertical="center" shrinkToFit="1"/>
      <protection locked="0"/>
    </xf>
    <xf numFmtId="0" fontId="12" fillId="3" borderId="28" xfId="0" applyFont="1" applyFill="1" applyBorder="1" applyAlignment="1" applyProtection="1">
      <alignment horizontal="center" vertical="center" shrinkToFit="1"/>
      <protection locked="0"/>
    </xf>
    <xf numFmtId="0" fontId="12" fillId="3" borderId="43" xfId="0" applyFont="1" applyFill="1" applyBorder="1" applyAlignment="1" applyProtection="1">
      <alignment horizontal="center" vertical="center" shrinkToFit="1"/>
      <protection locked="0"/>
    </xf>
    <xf numFmtId="0" fontId="12" fillId="3" borderId="44" xfId="0" applyFont="1" applyFill="1" applyBorder="1" applyAlignment="1" applyProtection="1">
      <alignment horizontal="center" vertical="center" shrinkToFit="1"/>
      <protection locked="0"/>
    </xf>
    <xf numFmtId="0" fontId="12" fillId="3" borderId="42" xfId="0" applyFont="1" applyFill="1" applyBorder="1" applyAlignment="1" applyProtection="1">
      <alignment horizontal="center" vertical="center" shrinkToFit="1"/>
      <protection locked="0"/>
    </xf>
    <xf numFmtId="0" fontId="12" fillId="3" borderId="53" xfId="0" applyFont="1" applyFill="1" applyBorder="1" applyAlignment="1" applyProtection="1">
      <alignment horizontal="center" vertical="center" shrinkToFit="1"/>
      <protection locked="0"/>
    </xf>
    <xf numFmtId="0" fontId="25" fillId="3" borderId="12" xfId="0" applyFont="1" applyFill="1" applyBorder="1" applyAlignment="1">
      <alignment horizontal="center" vertical="center"/>
    </xf>
    <xf numFmtId="0" fontId="25" fillId="3" borderId="13" xfId="0" applyFont="1" applyFill="1" applyBorder="1" applyAlignment="1">
      <alignment horizontal="center" vertical="center"/>
    </xf>
    <xf numFmtId="0" fontId="24" fillId="3" borderId="13" xfId="0" applyFont="1" applyFill="1" applyBorder="1" applyAlignment="1">
      <alignment horizontal="right" vertical="center"/>
    </xf>
    <xf numFmtId="0" fontId="24" fillId="3" borderId="73" xfId="0" applyFont="1" applyFill="1" applyBorder="1" applyAlignment="1">
      <alignment horizontal="right" vertical="center"/>
    </xf>
    <xf numFmtId="0" fontId="0" fillId="0" borderId="15" xfId="0" applyBorder="1" applyAlignment="1">
      <alignment horizontal="center" vertical="center" shrinkToFit="1"/>
    </xf>
    <xf numFmtId="0" fontId="0" fillId="0" borderId="29" xfId="0" applyBorder="1" applyAlignment="1">
      <alignment horizontal="center" vertical="center" shrinkToFit="1"/>
    </xf>
    <xf numFmtId="0" fontId="0" fillId="0" borderId="41" xfId="0" applyBorder="1" applyAlignment="1">
      <alignment horizontal="center" vertical="center" shrinkToFit="1"/>
    </xf>
    <xf numFmtId="0" fontId="0" fillId="0" borderId="31" xfId="0" applyBorder="1" applyAlignment="1">
      <alignment horizontal="center" vertical="center" shrinkToFit="1"/>
    </xf>
    <xf numFmtId="0" fontId="15" fillId="3" borderId="13" xfId="0" applyFont="1" applyFill="1" applyBorder="1" applyAlignment="1">
      <alignment horizontal="center" vertical="center" shrinkToFit="1"/>
    </xf>
    <xf numFmtId="0" fontId="15" fillId="3" borderId="54" xfId="0" applyFont="1" applyFill="1" applyBorder="1" applyAlignment="1">
      <alignment horizontal="center" vertical="center" shrinkToFit="1"/>
    </xf>
    <xf numFmtId="0" fontId="15" fillId="3" borderId="0" xfId="0" applyFont="1" applyFill="1" applyAlignment="1">
      <alignment horizontal="center" vertical="center"/>
    </xf>
    <xf numFmtId="0" fontId="12" fillId="3" borderId="74" xfId="0" applyFont="1" applyFill="1" applyBorder="1" applyAlignment="1">
      <alignment horizontal="center" vertical="center" shrinkToFit="1"/>
    </xf>
    <xf numFmtId="0" fontId="14" fillId="3" borderId="13" xfId="0" applyFont="1" applyFill="1" applyBorder="1" applyAlignment="1">
      <alignment horizontal="center" vertical="center" shrinkToFit="1"/>
    </xf>
    <xf numFmtId="0" fontId="12" fillId="3" borderId="40" xfId="0" applyFont="1" applyFill="1" applyBorder="1" applyAlignment="1">
      <alignment horizontal="center" vertical="center" shrinkToFit="1"/>
    </xf>
    <xf numFmtId="0" fontId="12" fillId="3" borderId="37" xfId="0" applyFont="1" applyFill="1" applyBorder="1" applyAlignment="1">
      <alignment vertical="center" shrinkToFit="1"/>
    </xf>
    <xf numFmtId="0" fontId="38" fillId="0" borderId="0" xfId="0" applyFont="1">
      <alignment vertical="center"/>
    </xf>
    <xf numFmtId="176" fontId="38" fillId="0" borderId="69" xfId="0" applyNumberFormat="1" applyFont="1" applyBorder="1" applyAlignment="1">
      <alignment horizontal="center" vertical="center" shrinkToFit="1"/>
    </xf>
    <xf numFmtId="176" fontId="38" fillId="0" borderId="0" xfId="0" applyNumberFormat="1" applyFont="1" applyAlignment="1">
      <alignment horizontal="center" vertical="center"/>
    </xf>
    <xf numFmtId="176" fontId="58" fillId="0" borderId="18" xfId="0" applyNumberFormat="1" applyFont="1" applyBorder="1" applyAlignment="1">
      <alignment horizontal="center" vertical="center"/>
    </xf>
    <xf numFmtId="176" fontId="52" fillId="0" borderId="18" xfId="0" applyNumberFormat="1" applyFont="1" applyBorder="1" applyAlignment="1">
      <alignment horizontal="center" vertical="center"/>
    </xf>
    <xf numFmtId="0" fontId="56" fillId="0" borderId="7" xfId="0" applyFont="1" applyBorder="1" applyAlignment="1">
      <alignment wrapText="1"/>
    </xf>
    <xf numFmtId="0" fontId="56" fillId="0" borderId="0" xfId="0" applyFont="1" applyAlignment="1">
      <alignment wrapText="1"/>
    </xf>
    <xf numFmtId="0" fontId="57" fillId="0" borderId="0" xfId="0" applyFont="1" applyAlignment="1">
      <alignment horizontal="center" vertical="center" shrinkToFit="1"/>
    </xf>
    <xf numFmtId="0" fontId="38" fillId="0" borderId="69" xfId="0" applyFont="1" applyBorder="1" applyAlignment="1">
      <alignment horizontal="center" vertical="center"/>
    </xf>
    <xf numFmtId="0" fontId="50" fillId="0" borderId="7" xfId="0" applyFont="1" applyBorder="1" applyAlignment="1">
      <alignment horizontal="center" vertical="center"/>
    </xf>
    <xf numFmtId="0" fontId="50" fillId="0" borderId="0" xfId="0" applyFont="1" applyAlignment="1">
      <alignment horizontal="center" vertical="center"/>
    </xf>
    <xf numFmtId="0" fontId="50" fillId="0" borderId="83" xfId="0" applyFont="1" applyBorder="1" applyAlignment="1">
      <alignment horizontal="center" vertical="center"/>
    </xf>
    <xf numFmtId="0" fontId="56" fillId="0" borderId="0" xfId="0" applyFont="1">
      <alignment vertical="center"/>
    </xf>
    <xf numFmtId="0" fontId="57" fillId="0" borderId="18" xfId="0" applyFont="1" applyBorder="1" applyAlignment="1">
      <alignment horizontal="center" vertical="center" shrinkToFit="1"/>
    </xf>
    <xf numFmtId="176" fontId="52" fillId="0" borderId="69" xfId="0" applyNumberFormat="1" applyFont="1" applyBorder="1" applyAlignment="1">
      <alignment horizontal="center" vertical="center"/>
    </xf>
  </cellXfs>
  <cellStyles count="3">
    <cellStyle name="ハイパーリンク" xfId="2" builtinId="8"/>
    <cellStyle name="標準" xfId="0" builtinId="0"/>
    <cellStyle name="標準 2" xfId="1" xr:uid="{00000000-0005-0000-0000-000002000000}"/>
  </cellStyles>
  <dxfs count="6">
    <dxf>
      <fill>
        <patternFill>
          <bgColor rgb="FFFFFF00"/>
        </patternFill>
      </fill>
    </dxf>
    <dxf>
      <fill>
        <patternFill>
          <bgColor rgb="FFFFFF00"/>
        </patternFill>
      </fill>
    </dxf>
    <dxf>
      <font>
        <color theme="0"/>
      </font>
      <fill>
        <patternFill>
          <bgColor theme="0"/>
        </patternFill>
      </fill>
    </dxf>
    <dxf>
      <font>
        <color theme="0"/>
      </font>
      <fill>
        <patternFill>
          <bgColor theme="0"/>
        </patternFill>
      </fill>
    </dxf>
    <dxf>
      <fill>
        <patternFill>
          <bgColor rgb="FFFFFF00"/>
        </patternFill>
      </fill>
    </dxf>
    <dxf>
      <fill>
        <patternFill>
          <bgColor rgb="FFFFFF00"/>
        </patternFill>
      </fill>
    </dxf>
  </dxfs>
  <tableStyles count="0" defaultTableStyle="TableStyleMedium2" defaultPivotStyle="PivotStyleLight16"/>
  <colors>
    <mruColors>
      <color rgb="FFFF66FF"/>
      <color rgb="FF66CCFF"/>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10</xdr:col>
      <xdr:colOff>657225</xdr:colOff>
      <xdr:row>26</xdr:row>
      <xdr:rowOff>57150</xdr:rowOff>
    </xdr:from>
    <xdr:to>
      <xdr:col>11</xdr:col>
      <xdr:colOff>219075</xdr:colOff>
      <xdr:row>26</xdr:row>
      <xdr:rowOff>333375</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7019925" y="11496675"/>
          <a:ext cx="276225" cy="27622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657225</xdr:colOff>
      <xdr:row>80</xdr:row>
      <xdr:rowOff>57150</xdr:rowOff>
    </xdr:from>
    <xdr:to>
      <xdr:col>11</xdr:col>
      <xdr:colOff>219075</xdr:colOff>
      <xdr:row>80</xdr:row>
      <xdr:rowOff>333375</xdr:rowOff>
    </xdr:to>
    <xdr:sp macro="" textlink="">
      <xdr:nvSpPr>
        <xdr:cNvPr id="3" name="正方形/長方形 2">
          <a:extLst>
            <a:ext uri="{FF2B5EF4-FFF2-40B4-BE49-F238E27FC236}">
              <a16:creationId xmlns:a16="http://schemas.microsoft.com/office/drawing/2014/main" id="{00000000-0008-0000-0400-000003000000}"/>
            </a:ext>
          </a:extLst>
        </xdr:cNvPr>
        <xdr:cNvSpPr/>
      </xdr:nvSpPr>
      <xdr:spPr>
        <a:xfrm>
          <a:off x="7019925" y="23336250"/>
          <a:ext cx="276225" cy="27622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657225</xdr:colOff>
      <xdr:row>53</xdr:row>
      <xdr:rowOff>57150</xdr:rowOff>
    </xdr:from>
    <xdr:to>
      <xdr:col>11</xdr:col>
      <xdr:colOff>219075</xdr:colOff>
      <xdr:row>53</xdr:row>
      <xdr:rowOff>333375</xdr:rowOff>
    </xdr:to>
    <xdr:sp macro="" textlink="">
      <xdr:nvSpPr>
        <xdr:cNvPr id="4" name="正方形/長方形 3">
          <a:extLst>
            <a:ext uri="{FF2B5EF4-FFF2-40B4-BE49-F238E27FC236}">
              <a16:creationId xmlns:a16="http://schemas.microsoft.com/office/drawing/2014/main" id="{00000000-0008-0000-0400-000004000000}"/>
            </a:ext>
          </a:extLst>
        </xdr:cNvPr>
        <xdr:cNvSpPr/>
      </xdr:nvSpPr>
      <xdr:spPr>
        <a:xfrm>
          <a:off x="10077450" y="22326600"/>
          <a:ext cx="219075" cy="27622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657225</xdr:colOff>
      <xdr:row>26</xdr:row>
      <xdr:rowOff>57150</xdr:rowOff>
    </xdr:from>
    <xdr:to>
      <xdr:col>11</xdr:col>
      <xdr:colOff>219075</xdr:colOff>
      <xdr:row>26</xdr:row>
      <xdr:rowOff>333375</xdr:rowOff>
    </xdr:to>
    <xdr:sp macro="" textlink="">
      <xdr:nvSpPr>
        <xdr:cNvPr id="2" name="正方形/長方形 1">
          <a:extLst>
            <a:ext uri="{FF2B5EF4-FFF2-40B4-BE49-F238E27FC236}">
              <a16:creationId xmlns:a16="http://schemas.microsoft.com/office/drawing/2014/main" id="{00000000-0008-0000-0500-000002000000}"/>
            </a:ext>
          </a:extLst>
        </xdr:cNvPr>
        <xdr:cNvSpPr/>
      </xdr:nvSpPr>
      <xdr:spPr>
        <a:xfrm>
          <a:off x="7019925" y="11496675"/>
          <a:ext cx="276225" cy="27622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657225</xdr:colOff>
      <xdr:row>80</xdr:row>
      <xdr:rowOff>57150</xdr:rowOff>
    </xdr:from>
    <xdr:to>
      <xdr:col>11</xdr:col>
      <xdr:colOff>219075</xdr:colOff>
      <xdr:row>80</xdr:row>
      <xdr:rowOff>333375</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7019925" y="11496675"/>
          <a:ext cx="276225" cy="27622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657225</xdr:colOff>
      <xdr:row>53</xdr:row>
      <xdr:rowOff>57150</xdr:rowOff>
    </xdr:from>
    <xdr:to>
      <xdr:col>11</xdr:col>
      <xdr:colOff>219075</xdr:colOff>
      <xdr:row>53</xdr:row>
      <xdr:rowOff>333375</xdr:rowOff>
    </xdr:to>
    <xdr:sp macro="" textlink="">
      <xdr:nvSpPr>
        <xdr:cNvPr id="4" name="正方形/長方形 3">
          <a:extLst>
            <a:ext uri="{FF2B5EF4-FFF2-40B4-BE49-F238E27FC236}">
              <a16:creationId xmlns:a16="http://schemas.microsoft.com/office/drawing/2014/main" id="{00000000-0008-0000-0500-000004000000}"/>
            </a:ext>
          </a:extLst>
        </xdr:cNvPr>
        <xdr:cNvSpPr/>
      </xdr:nvSpPr>
      <xdr:spPr>
        <a:xfrm>
          <a:off x="10077450" y="22326600"/>
          <a:ext cx="219075" cy="27622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10</xdr:col>
      <xdr:colOff>0</xdr:colOff>
      <xdr:row>1</xdr:row>
      <xdr:rowOff>0</xdr:rowOff>
    </xdr:from>
    <xdr:to>
      <xdr:col>10</xdr:col>
      <xdr:colOff>542925</xdr:colOff>
      <xdr:row>25</xdr:row>
      <xdr:rowOff>133350</xdr:rowOff>
    </xdr:to>
    <xdr:sp macro="" textlink="">
      <xdr:nvSpPr>
        <xdr:cNvPr id="2" name="右中かっこ 1">
          <a:extLst>
            <a:ext uri="{FF2B5EF4-FFF2-40B4-BE49-F238E27FC236}">
              <a16:creationId xmlns:a16="http://schemas.microsoft.com/office/drawing/2014/main" id="{00000000-0008-0000-0900-000002000000}"/>
            </a:ext>
          </a:extLst>
        </xdr:cNvPr>
        <xdr:cNvSpPr/>
      </xdr:nvSpPr>
      <xdr:spPr>
        <a:xfrm>
          <a:off x="6600825" y="171450"/>
          <a:ext cx="542925" cy="4248150"/>
        </a:xfrm>
        <a:prstGeom prst="rightBrace">
          <a:avLst>
            <a:gd name="adj1" fmla="val 51923"/>
            <a:gd name="adj2" fmla="val 50000"/>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10</xdr:col>
      <xdr:colOff>571500</xdr:colOff>
      <xdr:row>8</xdr:row>
      <xdr:rowOff>104775</xdr:rowOff>
    </xdr:from>
    <xdr:to>
      <xdr:col>11</xdr:col>
      <xdr:colOff>361950</xdr:colOff>
      <xdr:row>18</xdr:row>
      <xdr:rowOff>28575</xdr:rowOff>
    </xdr:to>
    <xdr:sp macro="" textlink="">
      <xdr:nvSpPr>
        <xdr:cNvPr id="3" name="テキスト ボックス 2">
          <a:extLst>
            <a:ext uri="{FF2B5EF4-FFF2-40B4-BE49-F238E27FC236}">
              <a16:creationId xmlns:a16="http://schemas.microsoft.com/office/drawing/2014/main" id="{00000000-0008-0000-0900-000003000000}"/>
            </a:ext>
          </a:extLst>
        </xdr:cNvPr>
        <xdr:cNvSpPr txBox="1"/>
      </xdr:nvSpPr>
      <xdr:spPr>
        <a:xfrm>
          <a:off x="7172325" y="1476375"/>
          <a:ext cx="476250" cy="1638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vert="wordArtVertRtl" wrap="square" rtlCol="0" anchor="ctr"/>
        <a:lstStyle/>
        <a:p>
          <a:pPr algn="ctr"/>
          <a:r>
            <a:rPr kumimoji="1" lang="ja-JP" altLang="en-US" sz="2000"/>
            <a:t>個人１枚目</a:t>
          </a:r>
        </a:p>
      </xdr:txBody>
    </xdr:sp>
    <xdr:clientData/>
  </xdr:twoCellAnchor>
  <xdr:twoCellAnchor>
    <xdr:from>
      <xdr:col>10</xdr:col>
      <xdr:colOff>0</xdr:colOff>
      <xdr:row>26</xdr:row>
      <xdr:rowOff>0</xdr:rowOff>
    </xdr:from>
    <xdr:to>
      <xdr:col>10</xdr:col>
      <xdr:colOff>542925</xdr:colOff>
      <xdr:row>50</xdr:row>
      <xdr:rowOff>133350</xdr:rowOff>
    </xdr:to>
    <xdr:sp macro="" textlink="">
      <xdr:nvSpPr>
        <xdr:cNvPr id="4" name="右中かっこ 3">
          <a:extLst>
            <a:ext uri="{FF2B5EF4-FFF2-40B4-BE49-F238E27FC236}">
              <a16:creationId xmlns:a16="http://schemas.microsoft.com/office/drawing/2014/main" id="{00000000-0008-0000-0900-000004000000}"/>
            </a:ext>
          </a:extLst>
        </xdr:cNvPr>
        <xdr:cNvSpPr/>
      </xdr:nvSpPr>
      <xdr:spPr>
        <a:xfrm>
          <a:off x="6600825" y="7029450"/>
          <a:ext cx="542925" cy="4248150"/>
        </a:xfrm>
        <a:prstGeom prst="rightBrace">
          <a:avLst>
            <a:gd name="adj1" fmla="val 51923"/>
            <a:gd name="adj2" fmla="val 50000"/>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10</xdr:col>
      <xdr:colOff>571500</xdr:colOff>
      <xdr:row>33</xdr:row>
      <xdr:rowOff>104775</xdr:rowOff>
    </xdr:from>
    <xdr:to>
      <xdr:col>11</xdr:col>
      <xdr:colOff>361950</xdr:colOff>
      <xdr:row>43</xdr:row>
      <xdr:rowOff>28575</xdr:rowOff>
    </xdr:to>
    <xdr:sp macro="" textlink="">
      <xdr:nvSpPr>
        <xdr:cNvPr id="5" name="テキスト ボックス 4">
          <a:extLst>
            <a:ext uri="{FF2B5EF4-FFF2-40B4-BE49-F238E27FC236}">
              <a16:creationId xmlns:a16="http://schemas.microsoft.com/office/drawing/2014/main" id="{00000000-0008-0000-0900-000005000000}"/>
            </a:ext>
          </a:extLst>
        </xdr:cNvPr>
        <xdr:cNvSpPr txBox="1"/>
      </xdr:nvSpPr>
      <xdr:spPr>
        <a:xfrm>
          <a:off x="7172325" y="8334375"/>
          <a:ext cx="476250" cy="1638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vert="wordArtVertRtl" wrap="square" rtlCol="0" anchor="ctr"/>
        <a:lstStyle/>
        <a:p>
          <a:pPr algn="ctr"/>
          <a:r>
            <a:rPr kumimoji="1" lang="ja-JP" altLang="en-US" sz="2000"/>
            <a:t>個人２枚目</a:t>
          </a:r>
        </a:p>
      </xdr:txBody>
    </xdr:sp>
    <xdr:clientData/>
  </xdr:twoCellAnchor>
  <xdr:twoCellAnchor>
    <xdr:from>
      <xdr:col>10</xdr:col>
      <xdr:colOff>0</xdr:colOff>
      <xdr:row>51</xdr:row>
      <xdr:rowOff>0</xdr:rowOff>
    </xdr:from>
    <xdr:to>
      <xdr:col>10</xdr:col>
      <xdr:colOff>542925</xdr:colOff>
      <xdr:row>75</xdr:row>
      <xdr:rowOff>133350</xdr:rowOff>
    </xdr:to>
    <xdr:sp macro="" textlink="">
      <xdr:nvSpPr>
        <xdr:cNvPr id="6" name="右中かっこ 5">
          <a:extLst>
            <a:ext uri="{FF2B5EF4-FFF2-40B4-BE49-F238E27FC236}">
              <a16:creationId xmlns:a16="http://schemas.microsoft.com/office/drawing/2014/main" id="{00000000-0008-0000-0900-000006000000}"/>
            </a:ext>
          </a:extLst>
        </xdr:cNvPr>
        <xdr:cNvSpPr/>
      </xdr:nvSpPr>
      <xdr:spPr>
        <a:xfrm>
          <a:off x="6600825" y="13887450"/>
          <a:ext cx="542925" cy="4248150"/>
        </a:xfrm>
        <a:prstGeom prst="rightBrace">
          <a:avLst>
            <a:gd name="adj1" fmla="val 51923"/>
            <a:gd name="adj2" fmla="val 50000"/>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10</xdr:col>
      <xdr:colOff>571500</xdr:colOff>
      <xdr:row>58</xdr:row>
      <xdr:rowOff>104775</xdr:rowOff>
    </xdr:from>
    <xdr:to>
      <xdr:col>11</xdr:col>
      <xdr:colOff>361950</xdr:colOff>
      <xdr:row>68</xdr:row>
      <xdr:rowOff>28575</xdr:rowOff>
    </xdr:to>
    <xdr:sp macro="" textlink="">
      <xdr:nvSpPr>
        <xdr:cNvPr id="7" name="テキスト ボックス 6">
          <a:extLst>
            <a:ext uri="{FF2B5EF4-FFF2-40B4-BE49-F238E27FC236}">
              <a16:creationId xmlns:a16="http://schemas.microsoft.com/office/drawing/2014/main" id="{00000000-0008-0000-0900-000007000000}"/>
            </a:ext>
          </a:extLst>
        </xdr:cNvPr>
        <xdr:cNvSpPr txBox="1"/>
      </xdr:nvSpPr>
      <xdr:spPr>
        <a:xfrm>
          <a:off x="7172325" y="15192375"/>
          <a:ext cx="476250" cy="1638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vert="wordArtVertRtl" wrap="square" rtlCol="0" anchor="ctr"/>
        <a:lstStyle/>
        <a:p>
          <a:pPr algn="ctr"/>
          <a:r>
            <a:rPr kumimoji="1" lang="ja-JP" altLang="en-US" sz="2000"/>
            <a:t>個人３枚目</a:t>
          </a:r>
        </a:p>
      </xdr:txBody>
    </xdr:sp>
    <xdr:clientData/>
  </xdr:twoCellAnchor>
  <xdr:twoCellAnchor>
    <xdr:from>
      <xdr:col>10</xdr:col>
      <xdr:colOff>0</xdr:colOff>
      <xdr:row>76</xdr:row>
      <xdr:rowOff>0</xdr:rowOff>
    </xdr:from>
    <xdr:to>
      <xdr:col>10</xdr:col>
      <xdr:colOff>542925</xdr:colOff>
      <xdr:row>100</xdr:row>
      <xdr:rowOff>133350</xdr:rowOff>
    </xdr:to>
    <xdr:sp macro="" textlink="">
      <xdr:nvSpPr>
        <xdr:cNvPr id="8" name="右中かっこ 7">
          <a:extLst>
            <a:ext uri="{FF2B5EF4-FFF2-40B4-BE49-F238E27FC236}">
              <a16:creationId xmlns:a16="http://schemas.microsoft.com/office/drawing/2014/main" id="{00000000-0008-0000-0900-000008000000}"/>
            </a:ext>
          </a:extLst>
        </xdr:cNvPr>
        <xdr:cNvSpPr/>
      </xdr:nvSpPr>
      <xdr:spPr>
        <a:xfrm>
          <a:off x="6600825" y="20745450"/>
          <a:ext cx="542925" cy="4248150"/>
        </a:xfrm>
        <a:prstGeom prst="rightBrace">
          <a:avLst>
            <a:gd name="adj1" fmla="val 51923"/>
            <a:gd name="adj2" fmla="val 50000"/>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10</xdr:col>
      <xdr:colOff>571500</xdr:colOff>
      <xdr:row>83</xdr:row>
      <xdr:rowOff>104775</xdr:rowOff>
    </xdr:from>
    <xdr:to>
      <xdr:col>11</xdr:col>
      <xdr:colOff>361950</xdr:colOff>
      <xdr:row>93</xdr:row>
      <xdr:rowOff>28575</xdr:rowOff>
    </xdr:to>
    <xdr:sp macro="" textlink="">
      <xdr:nvSpPr>
        <xdr:cNvPr id="9" name="テキスト ボックス 8">
          <a:extLst>
            <a:ext uri="{FF2B5EF4-FFF2-40B4-BE49-F238E27FC236}">
              <a16:creationId xmlns:a16="http://schemas.microsoft.com/office/drawing/2014/main" id="{00000000-0008-0000-0900-000009000000}"/>
            </a:ext>
          </a:extLst>
        </xdr:cNvPr>
        <xdr:cNvSpPr txBox="1"/>
      </xdr:nvSpPr>
      <xdr:spPr>
        <a:xfrm>
          <a:off x="7172325" y="22050375"/>
          <a:ext cx="476250" cy="1638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vert="wordArtVertRtl" wrap="square" rtlCol="0" anchor="ctr"/>
        <a:lstStyle/>
        <a:p>
          <a:pPr algn="ctr"/>
          <a:r>
            <a:rPr kumimoji="1" lang="ja-JP" altLang="en-US" sz="2000"/>
            <a:t>個人４枚目</a:t>
          </a:r>
        </a:p>
      </xdr:txBody>
    </xdr:sp>
    <xdr:clientData/>
  </xdr:twoCellAnchor>
  <xdr:twoCellAnchor>
    <xdr:from>
      <xdr:col>10</xdr:col>
      <xdr:colOff>0</xdr:colOff>
      <xdr:row>126</xdr:row>
      <xdr:rowOff>0</xdr:rowOff>
    </xdr:from>
    <xdr:to>
      <xdr:col>10</xdr:col>
      <xdr:colOff>542925</xdr:colOff>
      <xdr:row>150</xdr:row>
      <xdr:rowOff>0</xdr:rowOff>
    </xdr:to>
    <xdr:sp macro="" textlink="">
      <xdr:nvSpPr>
        <xdr:cNvPr id="10" name="右中かっこ 9">
          <a:extLst>
            <a:ext uri="{FF2B5EF4-FFF2-40B4-BE49-F238E27FC236}">
              <a16:creationId xmlns:a16="http://schemas.microsoft.com/office/drawing/2014/main" id="{00000000-0008-0000-0900-00000A000000}"/>
            </a:ext>
          </a:extLst>
        </xdr:cNvPr>
        <xdr:cNvSpPr/>
      </xdr:nvSpPr>
      <xdr:spPr>
        <a:xfrm>
          <a:off x="6943725" y="17316450"/>
          <a:ext cx="542925" cy="4124325"/>
        </a:xfrm>
        <a:prstGeom prst="rightBrace">
          <a:avLst>
            <a:gd name="adj1" fmla="val 51923"/>
            <a:gd name="adj2" fmla="val 50000"/>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10</xdr:col>
      <xdr:colOff>571500</xdr:colOff>
      <xdr:row>129</xdr:row>
      <xdr:rowOff>142875</xdr:rowOff>
    </xdr:from>
    <xdr:to>
      <xdr:col>11</xdr:col>
      <xdr:colOff>361950</xdr:colOff>
      <xdr:row>143</xdr:row>
      <xdr:rowOff>28575</xdr:rowOff>
    </xdr:to>
    <xdr:sp macro="" textlink="">
      <xdr:nvSpPr>
        <xdr:cNvPr id="11" name="テキスト ボックス 10">
          <a:extLst>
            <a:ext uri="{FF2B5EF4-FFF2-40B4-BE49-F238E27FC236}">
              <a16:creationId xmlns:a16="http://schemas.microsoft.com/office/drawing/2014/main" id="{00000000-0008-0000-0900-00000B000000}"/>
            </a:ext>
          </a:extLst>
        </xdr:cNvPr>
        <xdr:cNvSpPr txBox="1"/>
      </xdr:nvSpPr>
      <xdr:spPr>
        <a:xfrm>
          <a:off x="7515225" y="17973675"/>
          <a:ext cx="476250" cy="2286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vert="wordArtVertRtl" wrap="square" rtlCol="0" anchor="ctr"/>
        <a:lstStyle/>
        <a:p>
          <a:pPr algn="ctr"/>
          <a:r>
            <a:rPr kumimoji="1" lang="ja-JP" altLang="en-US" sz="2000"/>
            <a:t>リレー１枚目</a:t>
          </a:r>
        </a:p>
      </xdr:txBody>
    </xdr:sp>
    <xdr:clientData/>
  </xdr:twoCellAnchor>
  <xdr:twoCellAnchor>
    <xdr:from>
      <xdr:col>10</xdr:col>
      <xdr:colOff>0</xdr:colOff>
      <xdr:row>101</xdr:row>
      <xdr:rowOff>0</xdr:rowOff>
    </xdr:from>
    <xdr:to>
      <xdr:col>10</xdr:col>
      <xdr:colOff>542925</xdr:colOff>
      <xdr:row>125</xdr:row>
      <xdr:rowOff>133350</xdr:rowOff>
    </xdr:to>
    <xdr:sp macro="" textlink="">
      <xdr:nvSpPr>
        <xdr:cNvPr id="12" name="右中かっこ 11">
          <a:extLst>
            <a:ext uri="{FF2B5EF4-FFF2-40B4-BE49-F238E27FC236}">
              <a16:creationId xmlns:a16="http://schemas.microsoft.com/office/drawing/2014/main" id="{00000000-0008-0000-0900-00000C000000}"/>
            </a:ext>
          </a:extLst>
        </xdr:cNvPr>
        <xdr:cNvSpPr/>
      </xdr:nvSpPr>
      <xdr:spPr>
        <a:xfrm>
          <a:off x="7334250" y="13020675"/>
          <a:ext cx="542925" cy="4248150"/>
        </a:xfrm>
        <a:prstGeom prst="rightBrace">
          <a:avLst>
            <a:gd name="adj1" fmla="val 51923"/>
            <a:gd name="adj2" fmla="val 50000"/>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10</xdr:col>
      <xdr:colOff>571500</xdr:colOff>
      <xdr:row>108</xdr:row>
      <xdr:rowOff>104775</xdr:rowOff>
    </xdr:from>
    <xdr:to>
      <xdr:col>11</xdr:col>
      <xdr:colOff>361950</xdr:colOff>
      <xdr:row>118</xdr:row>
      <xdr:rowOff>28575</xdr:rowOff>
    </xdr:to>
    <xdr:sp macro="" textlink="">
      <xdr:nvSpPr>
        <xdr:cNvPr id="13" name="テキスト ボックス 12">
          <a:extLst>
            <a:ext uri="{FF2B5EF4-FFF2-40B4-BE49-F238E27FC236}">
              <a16:creationId xmlns:a16="http://schemas.microsoft.com/office/drawing/2014/main" id="{00000000-0008-0000-0900-00000D000000}"/>
            </a:ext>
          </a:extLst>
        </xdr:cNvPr>
        <xdr:cNvSpPr txBox="1"/>
      </xdr:nvSpPr>
      <xdr:spPr>
        <a:xfrm>
          <a:off x="7905750" y="14325600"/>
          <a:ext cx="476250" cy="1638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vert="wordArtVertRtl" wrap="square" rtlCol="0" anchor="ctr"/>
        <a:lstStyle/>
        <a:p>
          <a:pPr algn="ctr"/>
          <a:r>
            <a:rPr kumimoji="1" lang="ja-JP" altLang="en-US" sz="2000"/>
            <a:t>個人５枚目</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YRK14\Desktop\yoga&#12408;\20180610_&#30000;&#24029;&#36984;&#25163;&#27177;\20180610_&#30000;&#24029;&#36984;&#25163;&#27177;&#30003;&#36796;&#2636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申込書（個人種目）"/>
      <sheetName val="申込書（リレー種目）"/>
      <sheetName val="参加料納入書"/>
      <sheetName val="(種目・作業用)"/>
      <sheetName val="(種目資料・作業用)"/>
      <sheetName val="(所属・作業用)"/>
      <sheetName val="kyougisha転記用"/>
      <sheetName val="relay転記用"/>
    </sheetNames>
    <sheetDataSet>
      <sheetData sheetId="0">
        <row r="201">
          <cell r="AB201" t="str">
            <v>一般</v>
          </cell>
          <cell r="AG201" t="str">
            <v>北海道</v>
          </cell>
        </row>
        <row r="202">
          <cell r="E202">
            <v>1</v>
          </cell>
          <cell r="F202" t="str">
            <v>男</v>
          </cell>
          <cell r="G202" t="str">
            <v>男子１００ｍ</v>
          </cell>
          <cell r="AB202" t="str">
            <v>大学</v>
          </cell>
          <cell r="AG202" t="str">
            <v>青森</v>
          </cell>
        </row>
        <row r="203">
          <cell r="E203">
            <v>2</v>
          </cell>
          <cell r="F203" t="str">
            <v>女</v>
          </cell>
          <cell r="G203" t="str">
            <v>男子２００ｍ</v>
          </cell>
          <cell r="AB203" t="str">
            <v>高校</v>
          </cell>
          <cell r="AG203" t="str">
            <v>岩手</v>
          </cell>
        </row>
        <row r="204">
          <cell r="E204">
            <v>3</v>
          </cell>
          <cell r="G204" t="str">
            <v>男子４００ｍ</v>
          </cell>
          <cell r="AB204" t="str">
            <v>中学</v>
          </cell>
          <cell r="AG204" t="str">
            <v>宮城</v>
          </cell>
        </row>
        <row r="205">
          <cell r="E205">
            <v>4</v>
          </cell>
          <cell r="G205" t="str">
            <v>男子８００ｍ</v>
          </cell>
          <cell r="AB205" t="str">
            <v>小学</v>
          </cell>
          <cell r="AG205" t="str">
            <v>秋田</v>
          </cell>
        </row>
        <row r="206">
          <cell r="E206">
            <v>5</v>
          </cell>
          <cell r="G206" t="str">
            <v>男子１５００ｍ</v>
          </cell>
          <cell r="AG206" t="str">
            <v>山形</v>
          </cell>
        </row>
        <row r="207">
          <cell r="E207">
            <v>6</v>
          </cell>
          <cell r="G207" t="str">
            <v>男子３０００ｍ</v>
          </cell>
          <cell r="AG207" t="str">
            <v>福島</v>
          </cell>
        </row>
        <row r="208">
          <cell r="E208" t="str">
            <v>M1</v>
          </cell>
          <cell r="G208" t="str">
            <v>男子５０００ｍ</v>
          </cell>
          <cell r="AG208" t="str">
            <v>茨城</v>
          </cell>
        </row>
        <row r="209">
          <cell r="E209" t="str">
            <v>M2</v>
          </cell>
          <cell r="G209" t="str">
            <v>男子１１０ｍＨ(1.067m)</v>
          </cell>
          <cell r="AG209" t="str">
            <v>栃木</v>
          </cell>
        </row>
        <row r="210">
          <cell r="G210" t="str">
            <v>男子４００ｍＨ(0.914m)</v>
          </cell>
          <cell r="AG210" t="str">
            <v>群馬</v>
          </cell>
        </row>
        <row r="211">
          <cell r="G211" t="str">
            <v>男子３０００ｍＳＣ</v>
          </cell>
          <cell r="AG211" t="str">
            <v>埼玉</v>
          </cell>
        </row>
        <row r="212">
          <cell r="G212" t="str">
            <v>男子走高跳</v>
          </cell>
          <cell r="AG212" t="str">
            <v>千葉</v>
          </cell>
        </row>
        <row r="213">
          <cell r="G213" t="str">
            <v>男子棒高跳</v>
          </cell>
          <cell r="AG213" t="str">
            <v>東京</v>
          </cell>
        </row>
        <row r="214">
          <cell r="G214" t="str">
            <v>男子走幅跳</v>
          </cell>
          <cell r="AG214" t="str">
            <v>神奈川</v>
          </cell>
        </row>
        <row r="215">
          <cell r="G215" t="str">
            <v>男子三段跳</v>
          </cell>
          <cell r="AG215" t="str">
            <v>新潟</v>
          </cell>
        </row>
        <row r="216">
          <cell r="G216" t="str">
            <v>男子一般砲丸投(7.260kg)</v>
          </cell>
          <cell r="AG216" t="str">
            <v>富山</v>
          </cell>
        </row>
        <row r="217">
          <cell r="G217" t="str">
            <v>男子高校砲丸投(6.000kg)</v>
          </cell>
          <cell r="AG217" t="str">
            <v>石川</v>
          </cell>
        </row>
        <row r="218">
          <cell r="G218" t="str">
            <v>男子一般円盤投(2.000kg)</v>
          </cell>
          <cell r="AG218" t="str">
            <v>福井</v>
          </cell>
        </row>
        <row r="219">
          <cell r="G219" t="str">
            <v>男子高校円盤投(1.750kg)</v>
          </cell>
          <cell r="AG219" t="str">
            <v>山梨</v>
          </cell>
        </row>
        <row r="220">
          <cell r="G220" t="str">
            <v>男子一般ハンマー投(7.260kg)</v>
          </cell>
          <cell r="AG220" t="str">
            <v>長野</v>
          </cell>
        </row>
        <row r="221">
          <cell r="G221" t="str">
            <v>男子高校ハンマー投(6.000kg)</v>
          </cell>
          <cell r="AG221" t="str">
            <v>岐阜</v>
          </cell>
        </row>
        <row r="222">
          <cell r="G222" t="str">
            <v>男子やり投(0.800kg)</v>
          </cell>
          <cell r="AG222" t="str">
            <v>静岡</v>
          </cell>
        </row>
        <row r="223">
          <cell r="G223" t="str">
            <v>女子１００ｍ</v>
          </cell>
          <cell r="AG223" t="str">
            <v>愛知</v>
          </cell>
        </row>
        <row r="224">
          <cell r="G224" t="str">
            <v>女子２００ｍ</v>
          </cell>
          <cell r="AG224" t="str">
            <v>三重</v>
          </cell>
        </row>
        <row r="225">
          <cell r="G225" t="str">
            <v>女子４００ｍ</v>
          </cell>
          <cell r="AG225" t="str">
            <v>滋賀</v>
          </cell>
        </row>
        <row r="226">
          <cell r="G226" t="str">
            <v>女子８００ｍ</v>
          </cell>
          <cell r="AG226" t="str">
            <v>京都</v>
          </cell>
        </row>
        <row r="227">
          <cell r="G227" t="str">
            <v>女子１５００ｍ</v>
          </cell>
          <cell r="AG227" t="str">
            <v>大阪</v>
          </cell>
        </row>
        <row r="228">
          <cell r="G228" t="str">
            <v>女子３０００ｍ</v>
          </cell>
          <cell r="AG228" t="str">
            <v>兵庫</v>
          </cell>
        </row>
        <row r="229">
          <cell r="G229" t="str">
            <v>女子１００ｍＨ(0.840m)</v>
          </cell>
          <cell r="AG229" t="str">
            <v>奈良</v>
          </cell>
        </row>
        <row r="230">
          <cell r="G230" t="str">
            <v>女子４００ｍＨ(0.762m)</v>
          </cell>
          <cell r="AG230" t="str">
            <v>和歌山</v>
          </cell>
        </row>
        <row r="231">
          <cell r="G231" t="str">
            <v>女子走高跳</v>
          </cell>
          <cell r="AG231" t="str">
            <v>鳥取</v>
          </cell>
        </row>
        <row r="232">
          <cell r="G232" t="str">
            <v>女子棒高跳</v>
          </cell>
          <cell r="AG232" t="str">
            <v>島根</v>
          </cell>
        </row>
        <row r="233">
          <cell r="G233" t="str">
            <v>女子走幅跳</v>
          </cell>
          <cell r="AG233" t="str">
            <v>岡山</v>
          </cell>
        </row>
        <row r="234">
          <cell r="G234" t="str">
            <v>女子三段跳</v>
          </cell>
          <cell r="AG234" t="str">
            <v>広島</v>
          </cell>
        </row>
        <row r="235">
          <cell r="G235" t="str">
            <v>女子砲丸投(4.000kg)</v>
          </cell>
          <cell r="AG235" t="str">
            <v>山口</v>
          </cell>
        </row>
        <row r="236">
          <cell r="G236" t="str">
            <v>女子円盤投(1.000kg)</v>
          </cell>
          <cell r="AG236" t="str">
            <v>徳島</v>
          </cell>
        </row>
        <row r="237">
          <cell r="G237" t="str">
            <v>女子やり投(0.600kg)</v>
          </cell>
          <cell r="AG237" t="str">
            <v>香川</v>
          </cell>
        </row>
        <row r="238">
          <cell r="AG238" t="str">
            <v>愛媛</v>
          </cell>
        </row>
        <row r="239">
          <cell r="AG239" t="str">
            <v>高知</v>
          </cell>
        </row>
        <row r="240">
          <cell r="AG240" t="str">
            <v>福岡</v>
          </cell>
        </row>
        <row r="241">
          <cell r="AG241" t="str">
            <v>佐賀</v>
          </cell>
        </row>
        <row r="242">
          <cell r="AG242" t="str">
            <v>長崎</v>
          </cell>
        </row>
        <row r="243">
          <cell r="AG243" t="str">
            <v>熊本</v>
          </cell>
        </row>
        <row r="244">
          <cell r="AG244" t="str">
            <v>大分</v>
          </cell>
        </row>
        <row r="245">
          <cell r="AG245" t="str">
            <v>宮崎</v>
          </cell>
        </row>
        <row r="246">
          <cell r="AG246" t="str">
            <v>鹿児島</v>
          </cell>
        </row>
        <row r="247">
          <cell r="AG247" t="str">
            <v>沖縄</v>
          </cell>
        </row>
        <row r="248">
          <cell r="AG248" t="str">
            <v>学連</v>
          </cell>
        </row>
      </sheetData>
      <sheetData sheetId="1">
        <row r="119">
          <cell r="AB119" t="str">
            <v>一般</v>
          </cell>
          <cell r="AG119" t="str">
            <v>北海道</v>
          </cell>
        </row>
        <row r="120">
          <cell r="C120" t="str">
            <v>男子４×１００ｍ</v>
          </cell>
          <cell r="D120" t="str">
            <v>Ａ</v>
          </cell>
          <cell r="M120">
            <v>1</v>
          </cell>
          <cell r="AB120" t="str">
            <v>大学</v>
          </cell>
          <cell r="AG120" t="str">
            <v>青森</v>
          </cell>
        </row>
        <row r="121">
          <cell r="C121" t="str">
            <v>男子４×４００ｍ</v>
          </cell>
          <cell r="D121" t="str">
            <v>Ｂ</v>
          </cell>
          <cell r="M121">
            <v>2</v>
          </cell>
          <cell r="AB121" t="str">
            <v>高校</v>
          </cell>
          <cell r="AG121" t="str">
            <v>岩手</v>
          </cell>
        </row>
        <row r="122">
          <cell r="C122" t="str">
            <v>女子４×１００ｍ</v>
          </cell>
          <cell r="D122" t="str">
            <v>Ｃ</v>
          </cell>
          <cell r="M122">
            <v>3</v>
          </cell>
          <cell r="AB122" t="str">
            <v>中学</v>
          </cell>
          <cell r="AG122" t="str">
            <v>宮城</v>
          </cell>
        </row>
        <row r="123">
          <cell r="C123" t="str">
            <v>女子４×４００ｍ</v>
          </cell>
          <cell r="D123" t="str">
            <v>Ｄ</v>
          </cell>
          <cell r="M123">
            <v>4</v>
          </cell>
          <cell r="AB123" t="str">
            <v>小学</v>
          </cell>
          <cell r="AG123" t="str">
            <v>秋田</v>
          </cell>
        </row>
        <row r="124">
          <cell r="D124" t="str">
            <v>Ｅ</v>
          </cell>
          <cell r="M124">
            <v>5</v>
          </cell>
          <cell r="AG124" t="str">
            <v>山形</v>
          </cell>
        </row>
        <row r="125">
          <cell r="M125">
            <v>6</v>
          </cell>
          <cell r="AG125" t="str">
            <v>福島</v>
          </cell>
        </row>
        <row r="126">
          <cell r="M126" t="str">
            <v>M1</v>
          </cell>
          <cell r="AG126" t="str">
            <v>茨城</v>
          </cell>
        </row>
        <row r="127">
          <cell r="M127" t="str">
            <v>M2</v>
          </cell>
          <cell r="AG127" t="str">
            <v>栃木</v>
          </cell>
        </row>
        <row r="128">
          <cell r="AG128" t="str">
            <v>群馬</v>
          </cell>
        </row>
        <row r="129">
          <cell r="AG129" t="str">
            <v>埼玉</v>
          </cell>
        </row>
        <row r="130">
          <cell r="AG130" t="str">
            <v>千葉</v>
          </cell>
        </row>
        <row r="131">
          <cell r="AG131" t="str">
            <v>東京</v>
          </cell>
        </row>
        <row r="132">
          <cell r="AG132" t="str">
            <v>神奈川</v>
          </cell>
        </row>
        <row r="133">
          <cell r="AG133" t="str">
            <v>新潟</v>
          </cell>
        </row>
        <row r="134">
          <cell r="AG134" t="str">
            <v>富山</v>
          </cell>
        </row>
        <row r="135">
          <cell r="AG135" t="str">
            <v>石川</v>
          </cell>
        </row>
        <row r="136">
          <cell r="AG136" t="str">
            <v>福井</v>
          </cell>
        </row>
        <row r="137">
          <cell r="AG137" t="str">
            <v>山梨</v>
          </cell>
        </row>
        <row r="138">
          <cell r="AG138" t="str">
            <v>長野</v>
          </cell>
        </row>
        <row r="139">
          <cell r="AG139" t="str">
            <v>岐阜</v>
          </cell>
        </row>
        <row r="140">
          <cell r="AG140" t="str">
            <v>静岡</v>
          </cell>
        </row>
        <row r="141">
          <cell r="AG141" t="str">
            <v>愛知</v>
          </cell>
        </row>
        <row r="142">
          <cell r="AG142" t="str">
            <v>三重</v>
          </cell>
        </row>
        <row r="143">
          <cell r="AG143" t="str">
            <v>滋賀</v>
          </cell>
        </row>
        <row r="144">
          <cell r="AG144" t="str">
            <v>京都</v>
          </cell>
        </row>
        <row r="145">
          <cell r="AG145" t="str">
            <v>大阪</v>
          </cell>
        </row>
        <row r="146">
          <cell r="AG146" t="str">
            <v>兵庫</v>
          </cell>
        </row>
        <row r="147">
          <cell r="AG147" t="str">
            <v>奈良</v>
          </cell>
        </row>
        <row r="148">
          <cell r="AG148" t="str">
            <v>和歌山</v>
          </cell>
        </row>
        <row r="149">
          <cell r="AG149" t="str">
            <v>鳥取</v>
          </cell>
        </row>
        <row r="150">
          <cell r="AG150" t="str">
            <v>島根</v>
          </cell>
        </row>
        <row r="151">
          <cell r="AG151" t="str">
            <v>岡山</v>
          </cell>
        </row>
        <row r="152">
          <cell r="AG152" t="str">
            <v>広島</v>
          </cell>
        </row>
        <row r="153">
          <cell r="AG153" t="str">
            <v>山口</v>
          </cell>
        </row>
        <row r="154">
          <cell r="AG154" t="str">
            <v>徳島</v>
          </cell>
        </row>
        <row r="155">
          <cell r="AG155" t="str">
            <v>香川</v>
          </cell>
        </row>
        <row r="156">
          <cell r="AG156" t="str">
            <v>愛媛</v>
          </cell>
        </row>
        <row r="157">
          <cell r="AG157" t="str">
            <v>高知</v>
          </cell>
        </row>
        <row r="158">
          <cell r="AG158" t="str">
            <v>福岡</v>
          </cell>
        </row>
        <row r="159">
          <cell r="AG159" t="str">
            <v>佐賀</v>
          </cell>
        </row>
        <row r="160">
          <cell r="AG160" t="str">
            <v>長崎</v>
          </cell>
        </row>
        <row r="161">
          <cell r="AG161" t="str">
            <v>熊本</v>
          </cell>
        </row>
        <row r="162">
          <cell r="AG162" t="str">
            <v>大分</v>
          </cell>
        </row>
        <row r="163">
          <cell r="AG163" t="str">
            <v>宮崎</v>
          </cell>
        </row>
        <row r="164">
          <cell r="AG164" t="str">
            <v>鹿児島</v>
          </cell>
        </row>
        <row r="165">
          <cell r="AG165" t="str">
            <v>沖縄</v>
          </cell>
        </row>
        <row r="166">
          <cell r="AG166" t="str">
            <v>学連</v>
          </cell>
        </row>
      </sheetData>
      <sheetData sheetId="2" refreshError="1"/>
      <sheetData sheetId="3" refreshError="1"/>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bodyPr vertOverflow="clip" rtlCol="0" anchor="ctr"/>
      <a:lstStyle>
        <a:defPPr algn="ctr">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AJ500"/>
  <sheetViews>
    <sheetView tabSelected="1" zoomScaleNormal="100" workbookViewId="0">
      <selection sqref="A1:AC1"/>
    </sheetView>
  </sheetViews>
  <sheetFormatPr defaultColWidth="9" defaultRowHeight="13.5" x14ac:dyDescent="0.15"/>
  <cols>
    <col min="1" max="32" width="3.125" style="53" customWidth="1"/>
    <col min="33" max="41" width="2.875" style="53" customWidth="1"/>
    <col min="42" max="16384" width="9" style="53"/>
  </cols>
  <sheetData>
    <row r="1" spans="1:29" ht="30" customHeight="1" x14ac:dyDescent="0.15">
      <c r="A1" s="234" t="s">
        <v>195</v>
      </c>
      <c r="B1" s="234"/>
      <c r="C1" s="234"/>
      <c r="D1" s="234"/>
      <c r="E1" s="234"/>
      <c r="F1" s="234"/>
      <c r="G1" s="234"/>
      <c r="H1" s="234"/>
      <c r="I1" s="234"/>
      <c r="J1" s="234"/>
      <c r="K1" s="234"/>
      <c r="L1" s="234"/>
      <c r="M1" s="234"/>
      <c r="N1" s="234"/>
      <c r="O1" s="234"/>
      <c r="P1" s="234"/>
      <c r="Q1" s="234"/>
      <c r="R1" s="234"/>
      <c r="S1" s="234"/>
      <c r="T1" s="234"/>
      <c r="U1" s="234"/>
      <c r="V1" s="234"/>
      <c r="W1" s="234"/>
      <c r="X1" s="234"/>
      <c r="Y1" s="234"/>
      <c r="Z1" s="234"/>
      <c r="AA1" s="234"/>
      <c r="AB1" s="234"/>
      <c r="AC1" s="234"/>
    </row>
    <row r="2" spans="1:29" ht="9" customHeight="1" x14ac:dyDescent="0.15"/>
    <row r="3" spans="1:29" ht="9" customHeight="1" thickBot="1" x14ac:dyDescent="0.2">
      <c r="A3" s="235" t="s">
        <v>187</v>
      </c>
      <c r="B3" s="235"/>
      <c r="C3" s="235"/>
      <c r="D3" s="235"/>
      <c r="E3" s="235"/>
      <c r="F3" s="235"/>
      <c r="G3" s="235"/>
      <c r="H3" s="235"/>
      <c r="I3" s="235"/>
    </row>
    <row r="4" spans="1:29" ht="9" customHeight="1" thickTop="1" x14ac:dyDescent="0.15">
      <c r="A4" s="235"/>
      <c r="B4" s="235"/>
      <c r="C4" s="235"/>
      <c r="D4" s="235"/>
      <c r="E4" s="235"/>
      <c r="F4" s="235"/>
      <c r="G4" s="235"/>
      <c r="H4" s="235"/>
      <c r="I4" s="235"/>
      <c r="J4" s="57"/>
      <c r="K4" s="57"/>
      <c r="L4" s="57"/>
      <c r="M4" s="57"/>
      <c r="N4" s="57"/>
      <c r="O4" s="57"/>
      <c r="P4" s="57"/>
      <c r="Q4" s="57"/>
      <c r="R4" s="57"/>
      <c r="S4" s="57"/>
      <c r="T4" s="57"/>
      <c r="U4" s="57"/>
      <c r="V4" s="57"/>
      <c r="W4" s="57"/>
      <c r="X4" s="57"/>
      <c r="Y4" s="57"/>
      <c r="Z4" s="57"/>
      <c r="AA4" s="58"/>
    </row>
    <row r="5" spans="1:29" ht="9" customHeight="1" x14ac:dyDescent="0.15">
      <c r="B5" s="61"/>
      <c r="AA5" s="59"/>
    </row>
    <row r="6" spans="1:29" ht="18.75" customHeight="1" x14ac:dyDescent="0.15">
      <c r="B6" s="61"/>
      <c r="C6" s="54" t="s">
        <v>188</v>
      </c>
      <c r="D6" s="54" t="s">
        <v>189</v>
      </c>
      <c r="AA6" s="59"/>
    </row>
    <row r="7" spans="1:29" ht="18.75" customHeight="1" x14ac:dyDescent="0.15">
      <c r="B7" s="61"/>
      <c r="C7" s="54"/>
      <c r="D7" s="54" t="s">
        <v>244</v>
      </c>
      <c r="AA7" s="59"/>
    </row>
    <row r="8" spans="1:29" ht="18.75" customHeight="1" x14ac:dyDescent="0.15">
      <c r="B8" s="61"/>
      <c r="C8" s="54"/>
      <c r="D8" s="54"/>
      <c r="AA8" s="59"/>
    </row>
    <row r="9" spans="1:29" ht="18.75" customHeight="1" x14ac:dyDescent="0.15">
      <c r="B9" s="61"/>
      <c r="C9" s="54" t="s">
        <v>190</v>
      </c>
      <c r="D9" s="54" t="s">
        <v>191</v>
      </c>
      <c r="AA9" s="59"/>
    </row>
    <row r="10" spans="1:29" ht="18.75" customHeight="1" x14ac:dyDescent="0.15">
      <c r="B10" s="61"/>
      <c r="C10" s="54"/>
      <c r="D10" s="54" t="s">
        <v>245</v>
      </c>
      <c r="AA10" s="59"/>
    </row>
    <row r="11" spans="1:29" ht="18.75" customHeight="1" x14ac:dyDescent="0.15">
      <c r="B11" s="61"/>
      <c r="C11" s="54"/>
      <c r="D11" s="54"/>
      <c r="AA11" s="59"/>
    </row>
    <row r="12" spans="1:29" ht="18.75" customHeight="1" x14ac:dyDescent="0.15">
      <c r="B12" s="61"/>
      <c r="C12" s="54" t="s">
        <v>192</v>
      </c>
      <c r="D12" s="54" t="s">
        <v>193</v>
      </c>
      <c r="AA12" s="59"/>
    </row>
    <row r="13" spans="1:29" ht="18.75" customHeight="1" x14ac:dyDescent="0.15">
      <c r="B13" s="61"/>
      <c r="C13" s="54"/>
      <c r="D13" s="54" t="s">
        <v>246</v>
      </c>
      <c r="AA13" s="59"/>
    </row>
    <row r="14" spans="1:29" ht="18.75" customHeight="1" x14ac:dyDescent="0.15">
      <c r="B14" s="61"/>
      <c r="AA14" s="59"/>
    </row>
    <row r="15" spans="1:29" ht="18.75" customHeight="1" thickBot="1" x14ac:dyDescent="0.2">
      <c r="B15" s="62"/>
      <c r="C15" s="60"/>
      <c r="D15" s="60"/>
      <c r="E15" s="60"/>
      <c r="F15" s="60"/>
      <c r="G15" s="60"/>
      <c r="H15" s="60"/>
      <c r="I15" s="53" t="s">
        <v>194</v>
      </c>
    </row>
    <row r="16" spans="1:29" ht="18.75" customHeight="1" thickTop="1" x14ac:dyDescent="0.15">
      <c r="I16" s="53" t="s">
        <v>293</v>
      </c>
    </row>
    <row r="17" spans="1:36" ht="18.75" customHeight="1" x14ac:dyDescent="0.15"/>
    <row r="18" spans="1:36" ht="18.75" customHeight="1" x14ac:dyDescent="0.15"/>
    <row r="19" spans="1:36" ht="18.75" customHeight="1" x14ac:dyDescent="0.15">
      <c r="A19" s="55" t="s">
        <v>281</v>
      </c>
    </row>
    <row r="20" spans="1:36" ht="18.75" customHeight="1" x14ac:dyDescent="0.15">
      <c r="A20" s="55"/>
    </row>
    <row r="21" spans="1:36" ht="18.75" customHeight="1" x14ac:dyDescent="0.15">
      <c r="A21" s="56" t="s">
        <v>186</v>
      </c>
      <c r="B21" s="56" t="s">
        <v>197</v>
      </c>
    </row>
    <row r="22" spans="1:36" ht="18.75" customHeight="1" x14ac:dyDescent="0.15">
      <c r="A22" s="56"/>
      <c r="B22" s="56"/>
    </row>
    <row r="23" spans="1:36" ht="18.75" customHeight="1" x14ac:dyDescent="0.15">
      <c r="B23" s="53" t="s">
        <v>196</v>
      </c>
      <c r="C23" s="53" t="s">
        <v>282</v>
      </c>
    </row>
    <row r="24" spans="1:36" ht="18.75" customHeight="1" x14ac:dyDescent="0.15">
      <c r="D24" s="53" t="s">
        <v>283</v>
      </c>
    </row>
    <row r="25" spans="1:36" ht="18.75" customHeight="1" x14ac:dyDescent="0.15">
      <c r="B25" s="165" t="s">
        <v>805</v>
      </c>
    </row>
    <row r="26" spans="1:36" ht="18.75" customHeight="1" x14ac:dyDescent="0.15">
      <c r="B26" s="165"/>
      <c r="AJ26" s="181"/>
    </row>
    <row r="27" spans="1:36" ht="18.75" customHeight="1" x14ac:dyDescent="0.15">
      <c r="B27" s="182" t="s">
        <v>806</v>
      </c>
      <c r="C27" s="183"/>
      <c r="D27" s="183"/>
      <c r="E27" s="183"/>
      <c r="F27" s="183"/>
      <c r="G27" s="183"/>
      <c r="H27" s="183"/>
      <c r="I27" s="183"/>
      <c r="J27" s="183"/>
      <c r="K27" s="183"/>
      <c r="L27" s="183"/>
      <c r="M27" s="183"/>
      <c r="N27" s="183"/>
      <c r="O27" s="183"/>
      <c r="P27" s="183"/>
      <c r="Q27" s="183"/>
      <c r="R27" s="183"/>
      <c r="S27" s="183"/>
      <c r="T27" s="183"/>
      <c r="U27" s="183"/>
      <c r="V27" s="183"/>
      <c r="W27" s="183"/>
      <c r="X27" s="183"/>
      <c r="Y27" s="183"/>
      <c r="Z27" s="183"/>
      <c r="AA27" s="183"/>
      <c r="AB27" s="183"/>
      <c r="AC27" s="183"/>
      <c r="AD27" s="183"/>
      <c r="AJ27" s="181"/>
    </row>
    <row r="28" spans="1:36" ht="18.75" customHeight="1" x14ac:dyDescent="0.15">
      <c r="B28" s="182"/>
      <c r="C28" s="184" t="s">
        <v>783</v>
      </c>
      <c r="D28" s="183"/>
      <c r="E28" s="183"/>
      <c r="F28" s="183"/>
      <c r="G28" s="183"/>
      <c r="H28" s="183"/>
      <c r="I28" s="183"/>
      <c r="J28" s="183"/>
      <c r="K28" s="183"/>
      <c r="L28" s="183"/>
      <c r="M28" s="183"/>
      <c r="N28" s="183"/>
      <c r="O28" s="183"/>
      <c r="P28" s="183"/>
      <c r="Q28" s="183"/>
      <c r="R28" s="183"/>
      <c r="S28" s="183"/>
      <c r="T28" s="183"/>
      <c r="U28" s="183"/>
      <c r="V28" s="183"/>
      <c r="W28" s="183"/>
      <c r="X28" s="183"/>
      <c r="Y28" s="183"/>
      <c r="Z28" s="183"/>
      <c r="AA28" s="183"/>
      <c r="AB28" s="183"/>
      <c r="AC28" s="183"/>
      <c r="AD28" s="183"/>
      <c r="AJ28" s="181"/>
    </row>
    <row r="29" spans="1:36" ht="18.75" customHeight="1" x14ac:dyDescent="0.15">
      <c r="B29" s="182"/>
      <c r="C29" s="183"/>
      <c r="D29" s="184" t="s">
        <v>784</v>
      </c>
      <c r="E29" s="183"/>
      <c r="F29" s="183"/>
      <c r="G29" s="183"/>
      <c r="H29" s="183"/>
      <c r="I29" s="183"/>
      <c r="J29" s="183"/>
      <c r="K29" s="183"/>
      <c r="L29" s="183"/>
      <c r="M29" s="183"/>
      <c r="N29" s="183"/>
      <c r="O29" s="183"/>
      <c r="P29" s="183"/>
      <c r="Q29" s="183"/>
      <c r="R29" s="183"/>
      <c r="S29" s="183"/>
      <c r="T29" s="183"/>
      <c r="U29" s="183"/>
      <c r="V29" s="183"/>
      <c r="W29" s="183"/>
      <c r="X29" s="183"/>
      <c r="Y29" s="183"/>
      <c r="Z29" s="183"/>
      <c r="AA29" s="183"/>
      <c r="AB29" s="183"/>
      <c r="AC29" s="183"/>
      <c r="AD29" s="183"/>
      <c r="AJ29" s="181"/>
    </row>
    <row r="30" spans="1:36" ht="18.75" customHeight="1" x14ac:dyDescent="0.15">
      <c r="B30" s="182"/>
      <c r="C30" s="183"/>
      <c r="D30" s="184" t="s">
        <v>785</v>
      </c>
      <c r="E30" s="183"/>
      <c r="F30" s="183"/>
      <c r="G30" s="183"/>
      <c r="H30" s="183"/>
      <c r="I30" s="183"/>
      <c r="J30" s="183"/>
      <c r="K30" s="183"/>
      <c r="L30" s="183"/>
      <c r="M30" s="183"/>
      <c r="N30" s="183"/>
      <c r="O30" s="183"/>
      <c r="P30" s="183"/>
      <c r="Q30" s="183"/>
      <c r="R30" s="183"/>
      <c r="S30" s="183"/>
      <c r="T30" s="183"/>
      <c r="U30" s="183"/>
      <c r="V30" s="183"/>
      <c r="W30" s="183"/>
      <c r="X30" s="183"/>
      <c r="Y30" s="183"/>
      <c r="Z30" s="183"/>
      <c r="AA30" s="183"/>
      <c r="AB30" s="183"/>
      <c r="AC30" s="183"/>
      <c r="AD30" s="183"/>
      <c r="AJ30" s="181"/>
    </row>
    <row r="31" spans="1:36" ht="18.75" customHeight="1" x14ac:dyDescent="0.15">
      <c r="B31" s="182"/>
      <c r="C31" s="183"/>
      <c r="D31" s="184" t="s">
        <v>786</v>
      </c>
      <c r="E31" s="183"/>
      <c r="F31" s="183"/>
      <c r="G31" s="183"/>
      <c r="H31" s="183"/>
      <c r="I31" s="183"/>
      <c r="J31" s="183"/>
      <c r="K31" s="183"/>
      <c r="L31" s="183"/>
      <c r="M31" s="183"/>
      <c r="N31" s="183"/>
      <c r="O31" s="183"/>
      <c r="P31" s="183"/>
      <c r="Q31" s="183"/>
      <c r="R31" s="183"/>
      <c r="S31" s="183"/>
      <c r="T31" s="183"/>
      <c r="U31" s="183"/>
      <c r="V31" s="183"/>
      <c r="W31" s="183"/>
      <c r="X31" s="183"/>
      <c r="Y31" s="183"/>
      <c r="Z31" s="183"/>
      <c r="AA31" s="183"/>
      <c r="AB31" s="183"/>
      <c r="AC31" s="183"/>
      <c r="AD31" s="183"/>
    </row>
    <row r="32" spans="1:36" ht="18.75" customHeight="1" x14ac:dyDescent="0.15">
      <c r="B32" s="182"/>
      <c r="C32" s="183"/>
      <c r="D32" s="184" t="s">
        <v>787</v>
      </c>
      <c r="E32" s="183"/>
      <c r="F32" s="183"/>
      <c r="G32" s="183"/>
      <c r="H32" s="183"/>
      <c r="I32" s="183"/>
      <c r="J32" s="183"/>
      <c r="K32" s="183"/>
      <c r="L32" s="183"/>
      <c r="M32" s="183"/>
      <c r="N32" s="183"/>
      <c r="O32" s="183"/>
      <c r="P32" s="183"/>
      <c r="Q32" s="183"/>
      <c r="R32" s="183"/>
      <c r="S32" s="183"/>
      <c r="T32" s="183"/>
      <c r="U32" s="183"/>
      <c r="V32" s="183"/>
      <c r="W32" s="183"/>
      <c r="X32" s="183"/>
      <c r="Y32" s="183"/>
      <c r="Z32" s="183"/>
      <c r="AA32" s="183"/>
      <c r="AB32" s="183"/>
      <c r="AC32" s="183"/>
      <c r="AD32" s="183"/>
      <c r="AJ32" s="181"/>
    </row>
    <row r="33" spans="1:30" ht="18.75" customHeight="1" x14ac:dyDescent="0.15">
      <c r="B33" s="182"/>
      <c r="C33" s="183"/>
      <c r="D33" s="183"/>
      <c r="E33" s="183"/>
      <c r="F33" s="183"/>
      <c r="G33" s="183"/>
      <c r="H33" s="183"/>
      <c r="I33" s="183"/>
      <c r="J33" s="183"/>
      <c r="K33" s="183"/>
      <c r="L33" s="183"/>
      <c r="M33" s="183"/>
      <c r="N33" s="183"/>
      <c r="O33" s="183"/>
      <c r="P33" s="183"/>
      <c r="Q33" s="183"/>
      <c r="R33" s="183"/>
      <c r="S33" s="183"/>
      <c r="T33" s="183"/>
      <c r="U33" s="183"/>
      <c r="V33" s="183"/>
      <c r="W33" s="183"/>
      <c r="X33" s="183"/>
      <c r="Y33" s="183"/>
      <c r="Z33" s="183"/>
      <c r="AA33" s="183"/>
      <c r="AB33" s="183"/>
      <c r="AC33" s="183"/>
      <c r="AD33" s="183"/>
    </row>
    <row r="34" spans="1:30" ht="18.75" customHeight="1" x14ac:dyDescent="0.15">
      <c r="B34" s="182"/>
      <c r="C34" s="184" t="s">
        <v>788</v>
      </c>
      <c r="D34" s="183"/>
      <c r="E34" s="183"/>
      <c r="F34" s="183"/>
      <c r="G34" s="183"/>
      <c r="H34" s="183"/>
      <c r="I34" s="183"/>
      <c r="J34" s="183"/>
      <c r="K34" s="183"/>
      <c r="L34" s="183"/>
      <c r="M34" s="183"/>
      <c r="N34" s="183"/>
      <c r="O34" s="183"/>
      <c r="P34" s="183"/>
      <c r="Q34" s="183"/>
      <c r="R34" s="183"/>
      <c r="S34" s="183"/>
      <c r="T34" s="183"/>
      <c r="U34" s="183"/>
      <c r="V34" s="183"/>
      <c r="W34" s="183"/>
      <c r="X34" s="183"/>
      <c r="Y34" s="183"/>
      <c r="Z34" s="183"/>
      <c r="AA34" s="183"/>
      <c r="AB34" s="183"/>
      <c r="AC34" s="183"/>
      <c r="AD34" s="183"/>
    </row>
    <row r="35" spans="1:30" ht="18.75" customHeight="1" x14ac:dyDescent="0.15">
      <c r="B35" s="182"/>
      <c r="C35" s="184" t="s">
        <v>789</v>
      </c>
      <c r="D35" s="183"/>
      <c r="E35" s="183"/>
      <c r="F35" s="183"/>
      <c r="G35" s="183"/>
      <c r="H35" s="183"/>
      <c r="I35" s="183"/>
      <c r="J35" s="183"/>
      <c r="K35" s="183"/>
      <c r="L35" s="183"/>
      <c r="M35" s="183"/>
      <c r="N35" s="183"/>
      <c r="O35" s="183"/>
      <c r="P35" s="183"/>
      <c r="Q35" s="183"/>
      <c r="R35" s="183"/>
      <c r="S35" s="183"/>
      <c r="T35" s="183"/>
      <c r="U35" s="183"/>
      <c r="V35" s="183"/>
      <c r="W35" s="183"/>
      <c r="X35" s="183"/>
      <c r="Y35" s="183"/>
      <c r="Z35" s="183"/>
      <c r="AA35" s="183"/>
      <c r="AB35" s="183"/>
      <c r="AC35" s="183"/>
      <c r="AD35" s="183"/>
    </row>
    <row r="36" spans="1:30" ht="18.75" customHeight="1" x14ac:dyDescent="0.15">
      <c r="B36" s="182"/>
      <c r="C36" s="184" t="s">
        <v>790</v>
      </c>
      <c r="D36" s="183"/>
      <c r="E36" s="183"/>
      <c r="F36" s="183"/>
      <c r="G36" s="183"/>
      <c r="H36" s="183"/>
      <c r="I36" s="183"/>
      <c r="J36" s="183"/>
      <c r="K36" s="183"/>
      <c r="L36" s="183"/>
      <c r="M36" s="183"/>
      <c r="N36" s="183"/>
      <c r="O36" s="183"/>
      <c r="P36" s="183"/>
      <c r="Q36" s="183"/>
      <c r="R36" s="183"/>
      <c r="S36" s="183"/>
      <c r="T36" s="183"/>
      <c r="U36" s="183"/>
      <c r="V36" s="183"/>
      <c r="W36" s="183"/>
      <c r="X36" s="183"/>
      <c r="Y36" s="183"/>
      <c r="Z36" s="183"/>
      <c r="AA36" s="183"/>
      <c r="AB36" s="183"/>
      <c r="AC36" s="183"/>
      <c r="AD36" s="183"/>
    </row>
    <row r="37" spans="1:30" ht="18.75" customHeight="1" x14ac:dyDescent="0.15">
      <c r="B37" s="165" t="s">
        <v>845</v>
      </c>
      <c r="C37" s="184"/>
      <c r="D37" s="183"/>
      <c r="E37" s="183"/>
      <c r="F37" s="183"/>
      <c r="G37" s="183"/>
      <c r="H37" s="183"/>
      <c r="I37" s="183"/>
      <c r="J37" s="183"/>
      <c r="K37" s="183"/>
      <c r="L37" s="183"/>
      <c r="M37" s="183"/>
      <c r="N37" s="183"/>
      <c r="O37" s="183"/>
      <c r="P37" s="183"/>
      <c r="Q37" s="183"/>
      <c r="R37" s="183"/>
      <c r="S37" s="183"/>
      <c r="T37" s="183"/>
      <c r="U37" s="183"/>
      <c r="V37" s="183"/>
      <c r="W37" s="183"/>
      <c r="X37" s="183"/>
      <c r="Y37" s="183"/>
      <c r="Z37" s="183"/>
      <c r="AA37" s="183"/>
      <c r="AB37" s="183"/>
      <c r="AC37" s="183"/>
      <c r="AD37" s="183"/>
    </row>
    <row r="38" spans="1:30" ht="18.75" customHeight="1" x14ac:dyDescent="0.15">
      <c r="C38" s="190" t="s">
        <v>846</v>
      </c>
      <c r="D38" s="191"/>
      <c r="E38" s="192"/>
      <c r="F38" s="192"/>
      <c r="G38" s="192"/>
      <c r="H38" s="192"/>
    </row>
    <row r="39" spans="1:30" ht="18.75" customHeight="1" x14ac:dyDescent="0.15">
      <c r="C39" s="190"/>
      <c r="D39" s="191" t="s">
        <v>847</v>
      </c>
      <c r="E39" s="192"/>
      <c r="F39" s="192"/>
      <c r="G39" s="192"/>
      <c r="H39" s="192"/>
    </row>
    <row r="40" spans="1:30" ht="18.75" customHeight="1" x14ac:dyDescent="0.15"/>
    <row r="41" spans="1:30" ht="18.75" customHeight="1" x14ac:dyDescent="0.15">
      <c r="A41" s="56" t="s">
        <v>186</v>
      </c>
      <c r="B41" s="56" t="s">
        <v>279</v>
      </c>
    </row>
    <row r="42" spans="1:30" ht="18.75" customHeight="1" x14ac:dyDescent="0.15">
      <c r="A42" s="56"/>
      <c r="B42" s="56"/>
    </row>
    <row r="43" spans="1:30" ht="18.75" customHeight="1" x14ac:dyDescent="0.15">
      <c r="B43" s="53" t="s">
        <v>196</v>
      </c>
      <c r="C43" s="53" t="s">
        <v>735</v>
      </c>
    </row>
    <row r="44" spans="1:30" ht="18.75" customHeight="1" x14ac:dyDescent="0.15">
      <c r="D44" s="53" t="s">
        <v>284</v>
      </c>
    </row>
    <row r="45" spans="1:30" ht="18.75" customHeight="1" x14ac:dyDescent="0.15">
      <c r="D45" s="53" t="s">
        <v>287</v>
      </c>
    </row>
    <row r="46" spans="1:30" s="165" customFormat="1" ht="18.75" customHeight="1" x14ac:dyDescent="0.15">
      <c r="F46" s="165" t="s">
        <v>820</v>
      </c>
    </row>
    <row r="47" spans="1:30" ht="18.75" customHeight="1" x14ac:dyDescent="0.15">
      <c r="F47" s="63"/>
      <c r="W47" s="63" t="s">
        <v>286</v>
      </c>
    </row>
    <row r="48" spans="1:30" ht="18.75" customHeight="1" x14ac:dyDescent="0.15"/>
    <row r="49" spans="1:27" ht="18.75" customHeight="1" x14ac:dyDescent="0.15"/>
    <row r="50" spans="1:27" ht="18.75" customHeight="1" x14ac:dyDescent="0.15"/>
    <row r="51" spans="1:27" ht="18.75" customHeight="1" x14ac:dyDescent="0.15">
      <c r="A51" s="56" t="s">
        <v>186</v>
      </c>
      <c r="B51" s="56" t="s">
        <v>280</v>
      </c>
    </row>
    <row r="52" spans="1:27" ht="18.75" customHeight="1" x14ac:dyDescent="0.15">
      <c r="A52" s="56"/>
      <c r="B52" s="56"/>
    </row>
    <row r="53" spans="1:27" ht="18.75" customHeight="1" x14ac:dyDescent="0.15">
      <c r="B53" s="53" t="s">
        <v>196</v>
      </c>
      <c r="C53" s="53" t="s">
        <v>736</v>
      </c>
    </row>
    <row r="54" spans="1:27" ht="18.75" customHeight="1" x14ac:dyDescent="0.15">
      <c r="D54" s="53" t="s">
        <v>284</v>
      </c>
    </row>
    <row r="55" spans="1:27" ht="18.75" customHeight="1" x14ac:dyDescent="0.15">
      <c r="D55" s="53" t="s">
        <v>285</v>
      </c>
    </row>
    <row r="56" spans="1:27" ht="18.75" customHeight="1" x14ac:dyDescent="0.15">
      <c r="F56" s="165" t="s">
        <v>820</v>
      </c>
    </row>
    <row r="57" spans="1:27" ht="18.75" customHeight="1" x14ac:dyDescent="0.15">
      <c r="F57" s="63"/>
      <c r="W57" s="63" t="s">
        <v>286</v>
      </c>
    </row>
    <row r="58" spans="1:27" ht="18.75" customHeight="1" x14ac:dyDescent="0.15">
      <c r="F58" s="63"/>
      <c r="W58" s="63"/>
    </row>
    <row r="59" spans="1:27" ht="18.75" customHeight="1" x14ac:dyDescent="0.15">
      <c r="F59" s="63"/>
      <c r="W59" s="63"/>
    </row>
    <row r="60" spans="1:27" ht="18.75" customHeight="1" x14ac:dyDescent="0.15">
      <c r="A60" s="56" t="s">
        <v>186</v>
      </c>
      <c r="B60" s="56" t="s">
        <v>737</v>
      </c>
    </row>
    <row r="61" spans="1:27" ht="18.75" customHeight="1" x14ac:dyDescent="0.15">
      <c r="B61" s="53" t="s">
        <v>196</v>
      </c>
      <c r="C61" s="53" t="s">
        <v>777</v>
      </c>
    </row>
    <row r="62" spans="1:27" ht="18.75" customHeight="1" x14ac:dyDescent="0.15">
      <c r="D62" s="177" t="s">
        <v>780</v>
      </c>
      <c r="E62" s="177"/>
      <c r="F62" s="177"/>
      <c r="G62" s="177"/>
      <c r="H62" s="177"/>
      <c r="I62" s="177"/>
      <c r="J62" s="177"/>
      <c r="K62" s="177"/>
      <c r="L62" s="177"/>
      <c r="M62" s="177"/>
      <c r="N62" s="177"/>
      <c r="O62" s="177"/>
      <c r="P62" s="177"/>
      <c r="Q62" s="177"/>
      <c r="R62" s="177"/>
      <c r="S62" s="177"/>
      <c r="T62" s="177"/>
      <c r="U62" s="177"/>
      <c r="V62" s="177"/>
      <c r="W62" s="177"/>
      <c r="X62" s="177"/>
      <c r="Y62" s="177"/>
      <c r="Z62" s="177"/>
      <c r="AA62" s="177"/>
    </row>
    <row r="63" spans="1:27" ht="18.75" customHeight="1" x14ac:dyDescent="0.15">
      <c r="E63" s="178" t="s">
        <v>779</v>
      </c>
      <c r="F63" s="179"/>
      <c r="G63" s="179"/>
      <c r="H63" s="179"/>
      <c r="I63" s="179"/>
      <c r="J63" s="179"/>
      <c r="K63" s="179"/>
      <c r="L63" s="179"/>
      <c r="M63" s="179"/>
      <c r="N63" s="179"/>
      <c r="O63" s="179"/>
      <c r="P63" s="179"/>
      <c r="Q63" s="179"/>
      <c r="R63" s="179"/>
      <c r="S63" s="179"/>
      <c r="T63" s="179"/>
      <c r="U63" s="179"/>
      <c r="V63" s="179"/>
      <c r="W63" s="179"/>
      <c r="X63" s="179"/>
      <c r="Y63" s="179"/>
      <c r="Z63" s="179"/>
      <c r="AA63" s="179"/>
    </row>
    <row r="64" spans="1:27" ht="18.75" customHeight="1" x14ac:dyDescent="0.15">
      <c r="D64" s="53" t="s">
        <v>288</v>
      </c>
    </row>
    <row r="65" spans="1:6" ht="18.75" customHeight="1" x14ac:dyDescent="0.15">
      <c r="D65" s="53" t="s">
        <v>289</v>
      </c>
    </row>
    <row r="66" spans="1:6" ht="18.75" customHeight="1" x14ac:dyDescent="0.15">
      <c r="F66" s="53" t="s">
        <v>290</v>
      </c>
    </row>
    <row r="67" spans="1:6" ht="18.75" customHeight="1" x14ac:dyDescent="0.15">
      <c r="F67" s="53" t="s">
        <v>291</v>
      </c>
    </row>
    <row r="68" spans="1:6" ht="18.75" customHeight="1" x14ac:dyDescent="0.15">
      <c r="E68" s="108" t="s">
        <v>292</v>
      </c>
    </row>
    <row r="69" spans="1:6" ht="18.75" customHeight="1" x14ac:dyDescent="0.15"/>
    <row r="70" spans="1:6" ht="18.75" customHeight="1" x14ac:dyDescent="0.15">
      <c r="A70" s="56" t="s">
        <v>186</v>
      </c>
      <c r="B70" s="56" t="s">
        <v>1115</v>
      </c>
    </row>
    <row r="71" spans="1:6" ht="18.75" customHeight="1" x14ac:dyDescent="0.15">
      <c r="D71" s="53" t="s">
        <v>1116</v>
      </c>
    </row>
    <row r="72" spans="1:6" ht="18.75" customHeight="1" x14ac:dyDescent="0.15">
      <c r="D72" s="53" t="s">
        <v>1117</v>
      </c>
    </row>
    <row r="73" spans="1:6" ht="18.75" customHeight="1" x14ac:dyDescent="0.15">
      <c r="D73" s="165" t="s">
        <v>1118</v>
      </c>
    </row>
    <row r="74" spans="1:6" ht="18.75" customHeight="1" x14ac:dyDescent="0.15"/>
    <row r="75" spans="1:6" ht="18.75" customHeight="1" x14ac:dyDescent="0.15"/>
    <row r="76" spans="1:6" ht="18.75" customHeight="1" x14ac:dyDescent="0.15">
      <c r="A76" s="55" t="s">
        <v>243</v>
      </c>
    </row>
    <row r="77" spans="1:6" ht="18.75" customHeight="1" x14ac:dyDescent="0.15"/>
    <row r="78" spans="1:6" ht="18.75" customHeight="1" x14ac:dyDescent="0.15">
      <c r="A78" s="56" t="s">
        <v>186</v>
      </c>
      <c r="B78" s="56" t="s">
        <v>197</v>
      </c>
    </row>
    <row r="79" spans="1:6" ht="18.75" customHeight="1" x14ac:dyDescent="0.15"/>
    <row r="80" spans="1:6" ht="18.75" customHeight="1" x14ac:dyDescent="0.15">
      <c r="B80" s="53" t="s">
        <v>196</v>
      </c>
      <c r="C80" s="53" t="s">
        <v>278</v>
      </c>
    </row>
    <row r="81" spans="1:5" ht="18.75" customHeight="1" x14ac:dyDescent="0.15">
      <c r="C81" s="53" t="s">
        <v>247</v>
      </c>
    </row>
    <row r="82" spans="1:5" ht="18.75" customHeight="1" x14ac:dyDescent="0.15"/>
    <row r="83" spans="1:5" ht="18.75" customHeight="1" x14ac:dyDescent="0.15"/>
    <row r="84" spans="1:5" ht="18.75" customHeight="1" x14ac:dyDescent="0.15">
      <c r="A84" s="56" t="s">
        <v>198</v>
      </c>
      <c r="B84" s="56" t="s">
        <v>279</v>
      </c>
    </row>
    <row r="85" spans="1:5" ht="18.75" customHeight="1" x14ac:dyDescent="0.15"/>
    <row r="86" spans="1:5" ht="18.75" customHeight="1" x14ac:dyDescent="0.15">
      <c r="C86" s="53" t="s">
        <v>199</v>
      </c>
      <c r="D86" s="53" t="s">
        <v>204</v>
      </c>
    </row>
    <row r="87" spans="1:5" ht="18.75" customHeight="1" x14ac:dyDescent="0.15">
      <c r="D87" s="53" t="s">
        <v>248</v>
      </c>
    </row>
    <row r="88" spans="1:5" ht="18.75" customHeight="1" x14ac:dyDescent="0.15">
      <c r="D88" s="53" t="s">
        <v>257</v>
      </c>
    </row>
    <row r="89" spans="1:5" ht="18.75" customHeight="1" x14ac:dyDescent="0.15">
      <c r="D89" s="53" t="s">
        <v>249</v>
      </c>
    </row>
    <row r="90" spans="1:5" ht="18.75" customHeight="1" x14ac:dyDescent="0.15"/>
    <row r="91" spans="1:5" ht="18.75" customHeight="1" x14ac:dyDescent="0.15">
      <c r="C91" s="53" t="s">
        <v>200</v>
      </c>
      <c r="D91" s="53" t="s">
        <v>205</v>
      </c>
    </row>
    <row r="92" spans="1:5" ht="18.75" customHeight="1" x14ac:dyDescent="0.15">
      <c r="D92" s="53" t="s">
        <v>250</v>
      </c>
    </row>
    <row r="93" spans="1:5" ht="18.75" customHeight="1" x14ac:dyDescent="0.15">
      <c r="D93" s="53" t="s">
        <v>203</v>
      </c>
    </row>
    <row r="94" spans="1:5" ht="18.75" customHeight="1" x14ac:dyDescent="0.15">
      <c r="E94" s="53" t="s">
        <v>256</v>
      </c>
    </row>
    <row r="95" spans="1:5" ht="18.75" customHeight="1" x14ac:dyDescent="0.15">
      <c r="D95" s="53" t="s">
        <v>254</v>
      </c>
    </row>
    <row r="96" spans="1:5" ht="18.75" customHeight="1" x14ac:dyDescent="0.15"/>
    <row r="97" spans="3:33" ht="18.75" customHeight="1" x14ac:dyDescent="0.15">
      <c r="C97" s="165" t="s">
        <v>818</v>
      </c>
      <c r="D97" s="165"/>
      <c r="E97" s="165"/>
      <c r="F97" s="165"/>
      <c r="G97" s="165"/>
      <c r="H97" s="165"/>
      <c r="I97" s="165"/>
      <c r="J97" s="165"/>
      <c r="K97" s="165"/>
      <c r="L97" s="165"/>
      <c r="M97" s="165"/>
      <c r="N97" s="165"/>
      <c r="O97" s="165"/>
      <c r="P97" s="165"/>
      <c r="Q97" s="165"/>
      <c r="R97" s="165"/>
      <c r="S97" s="165"/>
      <c r="T97" s="165"/>
      <c r="U97" s="165"/>
      <c r="V97" s="165"/>
      <c r="W97" s="165"/>
      <c r="X97" s="165"/>
      <c r="Y97" s="165"/>
      <c r="Z97" s="165"/>
      <c r="AA97" s="165"/>
      <c r="AB97" s="165"/>
      <c r="AC97" s="165"/>
      <c r="AD97" s="165"/>
      <c r="AE97" s="165"/>
      <c r="AF97" s="165"/>
      <c r="AG97" s="165"/>
    </row>
    <row r="98" spans="3:33" ht="18.75" customHeight="1" x14ac:dyDescent="0.15">
      <c r="C98" s="165"/>
      <c r="D98" s="165" t="s">
        <v>848</v>
      </c>
      <c r="E98" s="165"/>
      <c r="F98" s="165"/>
      <c r="G98" s="165"/>
      <c r="H98" s="165"/>
      <c r="I98" s="165"/>
      <c r="J98" s="165"/>
      <c r="K98" s="165"/>
      <c r="L98" s="165"/>
      <c r="M98" s="165"/>
      <c r="N98" s="165"/>
      <c r="O98" s="165"/>
      <c r="P98" s="165"/>
      <c r="Q98" s="165"/>
      <c r="R98" s="165"/>
      <c r="S98" s="165"/>
      <c r="T98" s="165"/>
      <c r="U98" s="165"/>
      <c r="V98" s="165"/>
      <c r="W98" s="165"/>
      <c r="X98" s="165"/>
      <c r="Y98" s="165"/>
      <c r="Z98" s="165"/>
      <c r="AA98" s="165"/>
      <c r="AB98" s="165"/>
      <c r="AC98" s="165"/>
      <c r="AD98" s="165"/>
      <c r="AE98" s="165"/>
      <c r="AF98" s="165"/>
      <c r="AG98" s="165"/>
    </row>
    <row r="99" spans="3:33" ht="18.75" customHeight="1" x14ac:dyDescent="0.15">
      <c r="C99" s="165"/>
      <c r="D99" s="165" t="s">
        <v>849</v>
      </c>
      <c r="E99" s="165"/>
      <c r="F99" s="165"/>
      <c r="G99" s="165"/>
      <c r="H99" s="165"/>
      <c r="I99" s="165"/>
      <c r="J99" s="165"/>
      <c r="K99" s="165"/>
      <c r="L99" s="165"/>
      <c r="M99" s="165"/>
      <c r="N99" s="165"/>
      <c r="O99" s="165"/>
      <c r="P99" s="165"/>
      <c r="Q99" s="165"/>
      <c r="R99" s="165"/>
      <c r="S99" s="165"/>
      <c r="T99" s="165"/>
      <c r="U99" s="165"/>
      <c r="V99" s="165"/>
      <c r="W99" s="165"/>
      <c r="X99" s="165"/>
      <c r="Y99" s="165"/>
      <c r="Z99" s="165"/>
      <c r="AA99" s="165"/>
      <c r="AB99" s="165"/>
      <c r="AC99" s="165"/>
      <c r="AD99" s="165"/>
      <c r="AE99" s="165"/>
      <c r="AF99" s="165"/>
      <c r="AG99" s="165"/>
    </row>
    <row r="100" spans="3:33" ht="18.75" customHeight="1" x14ac:dyDescent="0.15"/>
    <row r="101" spans="3:33" ht="18.75" customHeight="1" x14ac:dyDescent="0.15">
      <c r="C101" s="53" t="s">
        <v>206</v>
      </c>
      <c r="D101" s="53" t="s">
        <v>807</v>
      </c>
    </row>
    <row r="102" spans="3:33" ht="18.75" customHeight="1" x14ac:dyDescent="0.15">
      <c r="D102" s="53" t="s">
        <v>811</v>
      </c>
    </row>
    <row r="103" spans="3:33" ht="18.75" customHeight="1" x14ac:dyDescent="0.15"/>
    <row r="104" spans="3:33" ht="18.75" customHeight="1" x14ac:dyDescent="0.15">
      <c r="C104" s="53" t="s">
        <v>206</v>
      </c>
      <c r="D104" s="53" t="s">
        <v>812</v>
      </c>
    </row>
    <row r="105" spans="3:33" s="233" customFormat="1" ht="18.75" customHeight="1" x14ac:dyDescent="0.15">
      <c r="D105" s="233" t="s">
        <v>808</v>
      </c>
    </row>
    <row r="106" spans="3:33" s="233" customFormat="1" ht="18.75" customHeight="1" x14ac:dyDescent="0.15">
      <c r="D106" s="233" t="s">
        <v>809</v>
      </c>
    </row>
    <row r="107" spans="3:33" ht="18.75" customHeight="1" x14ac:dyDescent="0.15">
      <c r="D107" s="53" t="s">
        <v>567</v>
      </c>
    </row>
    <row r="108" spans="3:33" ht="18.75" customHeight="1" x14ac:dyDescent="0.15">
      <c r="D108" s="53" t="s">
        <v>568</v>
      </c>
    </row>
    <row r="109" spans="3:33" ht="18.75" customHeight="1" x14ac:dyDescent="0.15">
      <c r="D109" s="53" t="s">
        <v>569</v>
      </c>
    </row>
    <row r="110" spans="3:33" ht="18.75" customHeight="1" x14ac:dyDescent="0.15">
      <c r="D110" s="53" t="s">
        <v>570</v>
      </c>
    </row>
    <row r="111" spans="3:33" ht="18.75" customHeight="1" x14ac:dyDescent="0.15">
      <c r="D111" s="53" t="s">
        <v>571</v>
      </c>
    </row>
    <row r="112" spans="3:33" ht="18.75" customHeight="1" x14ac:dyDescent="0.15"/>
    <row r="113" spans="3:7" ht="18.75" customHeight="1" x14ac:dyDescent="0.15">
      <c r="C113" s="53" t="s">
        <v>221</v>
      </c>
      <c r="D113" s="53" t="s">
        <v>255</v>
      </c>
    </row>
    <row r="114" spans="3:7" ht="18.75" customHeight="1" x14ac:dyDescent="0.15">
      <c r="D114" s="53" t="s">
        <v>810</v>
      </c>
      <c r="F114" s="53" t="s">
        <v>207</v>
      </c>
      <c r="G114" s="53" t="s">
        <v>216</v>
      </c>
    </row>
    <row r="115" spans="3:7" ht="18.75" customHeight="1" x14ac:dyDescent="0.15">
      <c r="G115" s="53" t="s">
        <v>211</v>
      </c>
    </row>
    <row r="116" spans="3:7" ht="18.75" customHeight="1" x14ac:dyDescent="0.15">
      <c r="D116" s="53" t="s">
        <v>213</v>
      </c>
      <c r="F116" s="53" t="s">
        <v>208</v>
      </c>
      <c r="G116" s="53" t="s">
        <v>217</v>
      </c>
    </row>
    <row r="117" spans="3:7" ht="18.75" customHeight="1" x14ac:dyDescent="0.15">
      <c r="G117" s="53" t="s">
        <v>210</v>
      </c>
    </row>
    <row r="118" spans="3:7" ht="18.75" customHeight="1" x14ac:dyDescent="0.15">
      <c r="D118" s="53" t="s">
        <v>215</v>
      </c>
      <c r="F118" s="53" t="s">
        <v>208</v>
      </c>
      <c r="G118" s="53" t="s">
        <v>218</v>
      </c>
    </row>
    <row r="119" spans="3:7" ht="18.75" customHeight="1" x14ac:dyDescent="0.15">
      <c r="G119" s="53" t="s">
        <v>212</v>
      </c>
    </row>
    <row r="120" spans="3:7" ht="18.75" customHeight="1" x14ac:dyDescent="0.15">
      <c r="D120" s="53" t="s">
        <v>223</v>
      </c>
      <c r="F120" s="53" t="s">
        <v>207</v>
      </c>
      <c r="G120" s="53" t="s">
        <v>219</v>
      </c>
    </row>
    <row r="121" spans="3:7" ht="18.75" customHeight="1" x14ac:dyDescent="0.15">
      <c r="G121" s="53" t="s">
        <v>214</v>
      </c>
    </row>
    <row r="122" spans="3:7" ht="18.75" customHeight="1" x14ac:dyDescent="0.15">
      <c r="D122" s="53" t="s">
        <v>226</v>
      </c>
      <c r="F122" s="53" t="s">
        <v>208</v>
      </c>
      <c r="G122" s="53" t="s">
        <v>220</v>
      </c>
    </row>
    <row r="123" spans="3:7" ht="18.75" customHeight="1" x14ac:dyDescent="0.15">
      <c r="G123" s="53" t="s">
        <v>214</v>
      </c>
    </row>
    <row r="124" spans="3:7" ht="18.75" customHeight="1" x14ac:dyDescent="0.15"/>
    <row r="125" spans="3:7" ht="18.75" customHeight="1" x14ac:dyDescent="0.15">
      <c r="C125" s="53" t="s">
        <v>232</v>
      </c>
      <c r="D125" s="53" t="s">
        <v>222</v>
      </c>
    </row>
    <row r="126" spans="3:7" ht="18.75" customHeight="1" x14ac:dyDescent="0.15">
      <c r="E126" s="53" t="s">
        <v>813</v>
      </c>
    </row>
    <row r="127" spans="3:7" ht="18.75" customHeight="1" x14ac:dyDescent="0.15">
      <c r="D127" s="53" t="s">
        <v>228</v>
      </c>
      <c r="F127" s="53" t="s">
        <v>224</v>
      </c>
      <c r="G127" s="53" t="s">
        <v>225</v>
      </c>
    </row>
    <row r="128" spans="3:7" ht="18.75" customHeight="1" x14ac:dyDescent="0.15">
      <c r="D128" s="53" t="s">
        <v>230</v>
      </c>
      <c r="F128" s="53" t="s">
        <v>207</v>
      </c>
      <c r="G128" s="53" t="s">
        <v>227</v>
      </c>
    </row>
    <row r="129" spans="1:7" ht="18.75" customHeight="1" x14ac:dyDescent="0.15">
      <c r="D129" s="53" t="s">
        <v>233</v>
      </c>
      <c r="F129" s="53" t="s">
        <v>207</v>
      </c>
      <c r="G129" s="53" t="s">
        <v>229</v>
      </c>
    </row>
    <row r="130" spans="1:7" ht="18.75" customHeight="1" x14ac:dyDescent="0.15">
      <c r="D130" s="53" t="s">
        <v>574</v>
      </c>
      <c r="F130" s="53" t="s">
        <v>208</v>
      </c>
      <c r="G130" s="53" t="s">
        <v>231</v>
      </c>
    </row>
    <row r="131" spans="1:7" ht="18.75" customHeight="1" x14ac:dyDescent="0.15"/>
    <row r="132" spans="1:7" ht="18.75" customHeight="1" x14ac:dyDescent="0.15">
      <c r="C132" s="53" t="s">
        <v>572</v>
      </c>
      <c r="D132" s="53" t="s">
        <v>573</v>
      </c>
    </row>
    <row r="133" spans="1:7" ht="18.75" customHeight="1" x14ac:dyDescent="0.15">
      <c r="D133" s="53" t="s">
        <v>814</v>
      </c>
      <c r="F133" s="53" t="s">
        <v>575</v>
      </c>
      <c r="G133" s="53" t="s">
        <v>815</v>
      </c>
    </row>
    <row r="134" spans="1:7" ht="18.75" customHeight="1" x14ac:dyDescent="0.15">
      <c r="D134" s="53" t="s">
        <v>816</v>
      </c>
      <c r="F134" s="53" t="s">
        <v>207</v>
      </c>
      <c r="G134" s="53" t="s">
        <v>234</v>
      </c>
    </row>
    <row r="135" spans="1:7" ht="18.75" customHeight="1" x14ac:dyDescent="0.15">
      <c r="D135" s="53" t="s">
        <v>817</v>
      </c>
      <c r="F135" s="53" t="s">
        <v>208</v>
      </c>
      <c r="G135" s="53" t="s">
        <v>235</v>
      </c>
    </row>
    <row r="136" spans="1:7" ht="18.75" customHeight="1" x14ac:dyDescent="0.15"/>
    <row r="137" spans="1:7" ht="18.75" customHeight="1" x14ac:dyDescent="0.15">
      <c r="C137" s="53" t="s">
        <v>576</v>
      </c>
      <c r="D137" s="53" t="s">
        <v>577</v>
      </c>
    </row>
    <row r="138" spans="1:7" ht="18.75" customHeight="1" x14ac:dyDescent="0.15">
      <c r="D138" s="53" t="s">
        <v>578</v>
      </c>
    </row>
    <row r="139" spans="1:7" ht="18.75" customHeight="1" x14ac:dyDescent="0.15">
      <c r="E139" s="53" t="s">
        <v>579</v>
      </c>
    </row>
    <row r="140" spans="1:7" ht="18.75" customHeight="1" x14ac:dyDescent="0.15"/>
    <row r="141" spans="1:7" ht="18.75" customHeight="1" x14ac:dyDescent="0.15"/>
    <row r="142" spans="1:7" ht="18.75" customHeight="1" x14ac:dyDescent="0.15"/>
    <row r="143" spans="1:7" ht="18.75" customHeight="1" x14ac:dyDescent="0.15"/>
    <row r="144" spans="1:7" ht="18.75" customHeight="1" x14ac:dyDescent="0.15">
      <c r="A144" s="56" t="s">
        <v>186</v>
      </c>
      <c r="B144" s="56" t="s">
        <v>280</v>
      </c>
    </row>
    <row r="145" spans="1:33" ht="18.75" customHeight="1" x14ac:dyDescent="0.15">
      <c r="A145" s="56"/>
      <c r="B145" s="56"/>
    </row>
    <row r="146" spans="1:33" ht="18.75" customHeight="1" x14ac:dyDescent="0.15">
      <c r="C146" s="53" t="s">
        <v>199</v>
      </c>
      <c r="D146" s="53" t="s">
        <v>236</v>
      </c>
    </row>
    <row r="147" spans="1:33" ht="18.75" customHeight="1" x14ac:dyDescent="0.15">
      <c r="D147" s="53" t="s">
        <v>248</v>
      </c>
    </row>
    <row r="148" spans="1:33" ht="18.75" customHeight="1" x14ac:dyDescent="0.15">
      <c r="D148" s="53" t="s">
        <v>257</v>
      </c>
    </row>
    <row r="149" spans="1:33" ht="18.75" customHeight="1" x14ac:dyDescent="0.15">
      <c r="D149" s="53" t="s">
        <v>252</v>
      </c>
    </row>
    <row r="150" spans="1:33" ht="18.75" customHeight="1" x14ac:dyDescent="0.15"/>
    <row r="151" spans="1:33" ht="18.75" customHeight="1" x14ac:dyDescent="0.15">
      <c r="C151" s="53" t="s">
        <v>200</v>
      </c>
      <c r="D151" s="53" t="s">
        <v>237</v>
      </c>
    </row>
    <row r="152" spans="1:33" ht="18.75" customHeight="1" x14ac:dyDescent="0.15">
      <c r="D152" s="53" t="s">
        <v>250</v>
      </c>
    </row>
    <row r="153" spans="1:33" ht="18.75" customHeight="1" x14ac:dyDescent="0.15">
      <c r="D153" s="53" t="s">
        <v>253</v>
      </c>
    </row>
    <row r="154" spans="1:33" ht="18.75" customHeight="1" x14ac:dyDescent="0.15">
      <c r="E154" s="53" t="s">
        <v>256</v>
      </c>
    </row>
    <row r="155" spans="1:33" ht="18.75" customHeight="1" x14ac:dyDescent="0.15">
      <c r="D155" s="53" t="s">
        <v>254</v>
      </c>
    </row>
    <row r="156" spans="1:33" ht="18.75" customHeight="1" x14ac:dyDescent="0.15"/>
    <row r="157" spans="1:33" ht="18.75" customHeight="1" x14ac:dyDescent="0.15">
      <c r="C157" s="165" t="s">
        <v>819</v>
      </c>
      <c r="D157" s="165"/>
      <c r="E157" s="165"/>
      <c r="F157" s="165"/>
      <c r="G157" s="165"/>
      <c r="H157" s="165"/>
      <c r="I157" s="165"/>
      <c r="J157" s="165"/>
      <c r="K157" s="165"/>
      <c r="L157" s="165"/>
      <c r="M157" s="165"/>
      <c r="N157" s="165"/>
      <c r="O157" s="165"/>
      <c r="P157" s="165"/>
      <c r="Q157" s="165"/>
      <c r="R157" s="165"/>
      <c r="S157" s="165"/>
      <c r="T157" s="165"/>
      <c r="U157" s="165"/>
      <c r="V157" s="165"/>
      <c r="W157" s="165"/>
      <c r="X157" s="165"/>
      <c r="Y157" s="165"/>
      <c r="Z157" s="165"/>
      <c r="AA157" s="165"/>
      <c r="AB157" s="165"/>
      <c r="AC157" s="165"/>
      <c r="AD157" s="165"/>
      <c r="AE157" s="165"/>
      <c r="AF157" s="165"/>
      <c r="AG157" s="165"/>
    </row>
    <row r="158" spans="1:33" ht="18.75" customHeight="1" x14ac:dyDescent="0.15">
      <c r="C158" s="165"/>
      <c r="D158" s="165" t="s">
        <v>848</v>
      </c>
      <c r="E158" s="165"/>
      <c r="F158" s="165"/>
      <c r="G158" s="165"/>
      <c r="H158" s="165"/>
      <c r="I158" s="165"/>
      <c r="J158" s="165"/>
      <c r="K158" s="165"/>
      <c r="L158" s="165"/>
      <c r="M158" s="165"/>
      <c r="N158" s="165"/>
      <c r="O158" s="165"/>
      <c r="P158" s="165"/>
      <c r="Q158" s="165"/>
      <c r="R158" s="165"/>
      <c r="S158" s="165"/>
      <c r="T158" s="165"/>
      <c r="U158" s="165"/>
      <c r="V158" s="165"/>
      <c r="W158" s="165"/>
      <c r="X158" s="165"/>
      <c r="Y158" s="165"/>
      <c r="Z158" s="165"/>
      <c r="AA158" s="165"/>
      <c r="AB158" s="165"/>
      <c r="AC158" s="165"/>
      <c r="AD158" s="165"/>
      <c r="AE158" s="165"/>
      <c r="AF158" s="165"/>
      <c r="AG158" s="165"/>
    </row>
    <row r="159" spans="1:33" ht="18.75" customHeight="1" x14ac:dyDescent="0.15">
      <c r="C159" s="165"/>
      <c r="D159" s="165" t="s">
        <v>849</v>
      </c>
      <c r="E159" s="165"/>
      <c r="F159" s="165"/>
      <c r="G159" s="165"/>
      <c r="H159" s="165"/>
      <c r="I159" s="165"/>
      <c r="J159" s="165"/>
      <c r="K159" s="165"/>
      <c r="L159" s="165"/>
      <c r="M159" s="165"/>
      <c r="N159" s="165"/>
      <c r="O159" s="165"/>
      <c r="P159" s="165"/>
      <c r="Q159" s="165"/>
      <c r="R159" s="165"/>
      <c r="S159" s="165"/>
      <c r="T159" s="165"/>
      <c r="U159" s="165"/>
      <c r="V159" s="165"/>
      <c r="W159" s="165"/>
      <c r="X159" s="165"/>
      <c r="Y159" s="165"/>
      <c r="Z159" s="165"/>
      <c r="AA159" s="165"/>
      <c r="AB159" s="165"/>
      <c r="AC159" s="165"/>
      <c r="AD159" s="165"/>
      <c r="AE159" s="165"/>
      <c r="AF159" s="165"/>
      <c r="AG159" s="165"/>
    </row>
    <row r="160" spans="1:33" ht="18.75" customHeight="1" x14ac:dyDescent="0.15"/>
    <row r="161" spans="3:7" ht="18.75" customHeight="1" x14ac:dyDescent="0.15">
      <c r="C161" s="53" t="s">
        <v>251</v>
      </c>
      <c r="D161" s="53" t="s">
        <v>255</v>
      </c>
    </row>
    <row r="162" spans="3:7" ht="18.75" customHeight="1" x14ac:dyDescent="0.15">
      <c r="D162" s="53" t="s">
        <v>209</v>
      </c>
      <c r="F162" s="53" t="s">
        <v>207</v>
      </c>
      <c r="G162" s="53" t="s">
        <v>238</v>
      </c>
    </row>
    <row r="163" spans="3:7" ht="18.75" customHeight="1" x14ac:dyDescent="0.15">
      <c r="D163" s="53" t="s">
        <v>213</v>
      </c>
      <c r="F163" s="53" t="s">
        <v>207</v>
      </c>
      <c r="G163" s="53" t="s">
        <v>239</v>
      </c>
    </row>
    <row r="164" spans="3:7" ht="18.75" customHeight="1" x14ac:dyDescent="0.15">
      <c r="D164" s="53" t="s">
        <v>215</v>
      </c>
      <c r="F164" s="53" t="s">
        <v>207</v>
      </c>
      <c r="G164" s="53" t="s">
        <v>240</v>
      </c>
    </row>
    <row r="165" spans="3:7" ht="18.75" customHeight="1" x14ac:dyDescent="0.15">
      <c r="D165" s="53" t="s">
        <v>223</v>
      </c>
      <c r="F165" s="53" t="s">
        <v>207</v>
      </c>
      <c r="G165" s="53" t="s">
        <v>241</v>
      </c>
    </row>
    <row r="166" spans="3:7" ht="18.75" customHeight="1" x14ac:dyDescent="0.15">
      <c r="D166" s="53" t="s">
        <v>226</v>
      </c>
      <c r="F166" s="53" t="s">
        <v>207</v>
      </c>
      <c r="G166" s="53" t="s">
        <v>242</v>
      </c>
    </row>
    <row r="167" spans="3:7" ht="18.75" customHeight="1" x14ac:dyDescent="0.15"/>
    <row r="168" spans="3:7" ht="18.75" customHeight="1" x14ac:dyDescent="0.15">
      <c r="C168" s="53" t="s">
        <v>206</v>
      </c>
      <c r="D168" s="53" t="s">
        <v>812</v>
      </c>
    </row>
    <row r="169" spans="3:7" ht="18.75" customHeight="1" x14ac:dyDescent="0.15">
      <c r="D169" s="53" t="s">
        <v>808</v>
      </c>
    </row>
    <row r="170" spans="3:7" ht="18.75" customHeight="1" x14ac:dyDescent="0.15">
      <c r="D170" s="53" t="s">
        <v>809</v>
      </c>
    </row>
    <row r="171" spans="3:7" ht="18.75" customHeight="1" x14ac:dyDescent="0.15">
      <c r="D171" s="53" t="s">
        <v>567</v>
      </c>
    </row>
    <row r="172" spans="3:7" ht="18.75" customHeight="1" x14ac:dyDescent="0.15"/>
    <row r="173" spans="3:7" ht="18.75" customHeight="1" x14ac:dyDescent="0.15"/>
    <row r="174" spans="3:7" ht="18.75" customHeight="1" x14ac:dyDescent="0.15">
      <c r="D174" s="53" t="s">
        <v>759</v>
      </c>
    </row>
    <row r="175" spans="3:7" ht="18.75" customHeight="1" x14ac:dyDescent="0.15"/>
    <row r="176" spans="3:7" ht="18.75" customHeight="1" x14ac:dyDescent="0.15">
      <c r="C176" s="53" t="s">
        <v>221</v>
      </c>
      <c r="D176" s="53" t="s">
        <v>573</v>
      </c>
    </row>
    <row r="177" spans="1:7" ht="18.75" customHeight="1" x14ac:dyDescent="0.15">
      <c r="D177" s="53" t="s">
        <v>228</v>
      </c>
      <c r="F177" s="53" t="s">
        <v>575</v>
      </c>
      <c r="G177" s="53" t="s">
        <v>815</v>
      </c>
    </row>
    <row r="178" spans="1:7" ht="18.75" customHeight="1" x14ac:dyDescent="0.15">
      <c r="D178" s="53" t="s">
        <v>233</v>
      </c>
      <c r="F178" s="53" t="s">
        <v>207</v>
      </c>
      <c r="G178" s="53" t="s">
        <v>234</v>
      </c>
    </row>
    <row r="179" spans="1:7" ht="18.75" customHeight="1" x14ac:dyDescent="0.15">
      <c r="D179" s="53" t="s">
        <v>814</v>
      </c>
      <c r="F179" s="53" t="s">
        <v>207</v>
      </c>
      <c r="G179" s="53" t="s">
        <v>235</v>
      </c>
    </row>
    <row r="180" spans="1:7" ht="18.75" customHeight="1" x14ac:dyDescent="0.15"/>
    <row r="181" spans="1:7" ht="18.75" customHeight="1" x14ac:dyDescent="0.15"/>
    <row r="182" spans="1:7" ht="18.75" customHeight="1" x14ac:dyDescent="0.15"/>
    <row r="183" spans="1:7" ht="18.75" customHeight="1" x14ac:dyDescent="0.15">
      <c r="A183" s="56" t="s">
        <v>186</v>
      </c>
      <c r="B183" s="56" t="s">
        <v>737</v>
      </c>
    </row>
    <row r="184" spans="1:7" ht="18.75" customHeight="1" x14ac:dyDescent="0.15"/>
    <row r="185" spans="1:7" ht="18.75" customHeight="1" x14ac:dyDescent="0.15">
      <c r="B185" s="53" t="s">
        <v>196</v>
      </c>
      <c r="C185" s="53" t="s">
        <v>581</v>
      </c>
    </row>
    <row r="186" spans="1:7" ht="18.75" customHeight="1" x14ac:dyDescent="0.15"/>
    <row r="187" spans="1:7" ht="18.75" customHeight="1" x14ac:dyDescent="0.15"/>
    <row r="188" spans="1:7" ht="18.75" customHeight="1" x14ac:dyDescent="0.15">
      <c r="A188" s="56" t="s">
        <v>186</v>
      </c>
      <c r="B188" s="56" t="s">
        <v>1115</v>
      </c>
    </row>
    <row r="189" spans="1:7" ht="18.75" customHeight="1" x14ac:dyDescent="0.15">
      <c r="D189" s="53" t="s">
        <v>1116</v>
      </c>
    </row>
    <row r="190" spans="1:7" ht="18.75" customHeight="1" x14ac:dyDescent="0.15">
      <c r="D190" s="53" t="s">
        <v>1117</v>
      </c>
    </row>
    <row r="191" spans="1:7" ht="18.75" customHeight="1" x14ac:dyDescent="0.15">
      <c r="D191" s="165" t="s">
        <v>1118</v>
      </c>
    </row>
    <row r="192" spans="1:7" ht="18.75" customHeight="1" x14ac:dyDescent="0.15"/>
    <row r="193" spans="4:29" ht="18.75" customHeight="1" x14ac:dyDescent="0.15">
      <c r="D193" s="232" t="s">
        <v>1119</v>
      </c>
      <c r="E193" s="232"/>
      <c r="F193" s="232"/>
      <c r="G193" s="232"/>
      <c r="H193" s="232"/>
      <c r="I193" s="232"/>
      <c r="J193" s="232"/>
      <c r="K193" s="232"/>
      <c r="L193" s="232"/>
      <c r="M193" s="232"/>
      <c r="N193" s="232"/>
      <c r="O193" s="232"/>
      <c r="P193" s="232"/>
      <c r="Q193" s="232"/>
      <c r="R193" s="232"/>
      <c r="S193" s="232"/>
      <c r="T193" s="232"/>
      <c r="U193" s="232"/>
      <c r="V193" s="232"/>
      <c r="W193" s="232"/>
      <c r="X193" s="232"/>
      <c r="Y193" s="232"/>
      <c r="Z193" s="232"/>
      <c r="AA193" s="232"/>
      <c r="AB193" s="232"/>
      <c r="AC193" s="232"/>
    </row>
    <row r="194" spans="4:29" ht="18.75" customHeight="1" x14ac:dyDescent="0.15"/>
    <row r="195" spans="4:29" ht="18.75" customHeight="1" x14ac:dyDescent="0.15"/>
    <row r="196" spans="4:29" ht="18.75" customHeight="1" x14ac:dyDescent="0.15"/>
    <row r="197" spans="4:29" ht="18.75" customHeight="1" x14ac:dyDescent="0.15"/>
    <row r="198" spans="4:29" ht="18.75" customHeight="1" x14ac:dyDescent="0.15"/>
    <row r="199" spans="4:29" ht="18.75" customHeight="1" x14ac:dyDescent="0.15"/>
    <row r="200" spans="4:29" ht="18.75" customHeight="1" x14ac:dyDescent="0.15"/>
    <row r="201" spans="4:29" ht="18.75" customHeight="1" x14ac:dyDescent="0.15"/>
    <row r="202" spans="4:29" ht="18.75" customHeight="1" x14ac:dyDescent="0.15"/>
    <row r="203" spans="4:29" ht="18.75" customHeight="1" x14ac:dyDescent="0.15"/>
    <row r="204" spans="4:29" ht="18.75" customHeight="1" x14ac:dyDescent="0.15"/>
    <row r="205" spans="4:29" ht="18.75" customHeight="1" x14ac:dyDescent="0.15"/>
    <row r="206" spans="4:29" ht="18.75" customHeight="1" x14ac:dyDescent="0.15"/>
    <row r="207" spans="4:29" ht="18.75" customHeight="1" x14ac:dyDescent="0.15"/>
    <row r="208" spans="4:29" ht="18.75" customHeight="1" x14ac:dyDescent="0.15"/>
    <row r="209" ht="18.75" customHeight="1" x14ac:dyDescent="0.15"/>
    <row r="210" ht="18.75" customHeight="1" x14ac:dyDescent="0.15"/>
    <row r="211" ht="18.75" customHeight="1" x14ac:dyDescent="0.15"/>
    <row r="212" ht="18.75" customHeight="1" x14ac:dyDescent="0.15"/>
    <row r="213" ht="18.75" customHeight="1" x14ac:dyDescent="0.15"/>
    <row r="214" ht="18.75" customHeight="1" x14ac:dyDescent="0.15"/>
    <row r="215" ht="18.75" customHeight="1" x14ac:dyDescent="0.15"/>
    <row r="216" ht="18.75" customHeight="1" x14ac:dyDescent="0.15"/>
    <row r="217" ht="18.75" customHeight="1" x14ac:dyDescent="0.15"/>
    <row r="218" ht="18.75" customHeight="1" x14ac:dyDescent="0.15"/>
    <row r="219" ht="18.75" customHeight="1" x14ac:dyDescent="0.15"/>
    <row r="220" ht="18.75" customHeight="1" x14ac:dyDescent="0.15"/>
    <row r="221" ht="18.75" customHeight="1" x14ac:dyDescent="0.15"/>
    <row r="222" ht="18.75" customHeight="1" x14ac:dyDescent="0.15"/>
    <row r="223" ht="18.75" customHeight="1" x14ac:dyDescent="0.15"/>
    <row r="224" ht="18.75" customHeight="1" x14ac:dyDescent="0.15"/>
    <row r="225" ht="18.75" customHeight="1" x14ac:dyDescent="0.15"/>
    <row r="226" ht="18.75" customHeight="1" x14ac:dyDescent="0.15"/>
    <row r="227" ht="18.75" customHeight="1" x14ac:dyDescent="0.15"/>
    <row r="228" ht="18.75" customHeight="1" x14ac:dyDescent="0.15"/>
    <row r="229" ht="18.75" customHeight="1" x14ac:dyDescent="0.15"/>
    <row r="230" ht="18.75" customHeight="1" x14ac:dyDescent="0.15"/>
    <row r="231" ht="18.75" customHeight="1" x14ac:dyDescent="0.15"/>
    <row r="232" ht="18.75" customHeight="1" x14ac:dyDescent="0.15"/>
    <row r="233" ht="18.75" customHeight="1" x14ac:dyDescent="0.15"/>
    <row r="234" ht="18.75" customHeight="1" x14ac:dyDescent="0.15"/>
    <row r="235" ht="18.75" customHeight="1" x14ac:dyDescent="0.15"/>
    <row r="236" ht="18.75" customHeight="1" x14ac:dyDescent="0.15"/>
    <row r="237" ht="18.75" customHeight="1" x14ac:dyDescent="0.15"/>
    <row r="238" ht="18.75" customHeight="1" x14ac:dyDescent="0.15"/>
    <row r="239" ht="18.75" customHeight="1" x14ac:dyDescent="0.15"/>
    <row r="240" ht="18.75" customHeight="1" x14ac:dyDescent="0.15"/>
    <row r="241" ht="18.75" customHeight="1" x14ac:dyDescent="0.15"/>
    <row r="242" ht="18.75" customHeight="1" x14ac:dyDescent="0.15"/>
    <row r="243" ht="18.75" customHeight="1" x14ac:dyDescent="0.15"/>
    <row r="244" ht="18.75" customHeight="1" x14ac:dyDescent="0.15"/>
    <row r="245" ht="18.75" customHeight="1" x14ac:dyDescent="0.15"/>
    <row r="246" ht="18.75" customHeight="1" x14ac:dyDescent="0.15"/>
    <row r="247" ht="18.75" customHeight="1" x14ac:dyDescent="0.15"/>
    <row r="248" ht="18.75" customHeight="1" x14ac:dyDescent="0.15"/>
    <row r="249" ht="18.75" customHeight="1" x14ac:dyDescent="0.15"/>
    <row r="250" ht="18.75" customHeight="1" x14ac:dyDescent="0.15"/>
    <row r="251" ht="18.75" customHeight="1" x14ac:dyDescent="0.15"/>
    <row r="252" ht="18.75" customHeight="1" x14ac:dyDescent="0.15"/>
    <row r="253" ht="18.75" customHeight="1" x14ac:dyDescent="0.15"/>
    <row r="254" ht="18.75" customHeight="1" x14ac:dyDescent="0.15"/>
    <row r="255" ht="18.75" customHeight="1" x14ac:dyDescent="0.15"/>
    <row r="256" ht="18.75" customHeight="1" x14ac:dyDescent="0.15"/>
    <row r="257" ht="18.75" customHeight="1" x14ac:dyDescent="0.15"/>
    <row r="258" ht="18.75" customHeight="1" x14ac:dyDescent="0.15"/>
    <row r="259" ht="18.75" customHeight="1" x14ac:dyDescent="0.15"/>
    <row r="260" ht="18.75" customHeight="1" x14ac:dyDescent="0.15"/>
    <row r="261" ht="18.75" customHeight="1" x14ac:dyDescent="0.15"/>
    <row r="262" ht="18.75" customHeight="1" x14ac:dyDescent="0.15"/>
    <row r="263" ht="18.75" customHeight="1" x14ac:dyDescent="0.15"/>
    <row r="264" ht="18.75" customHeight="1" x14ac:dyDescent="0.15"/>
    <row r="265" ht="18.75" customHeight="1" x14ac:dyDescent="0.15"/>
    <row r="266" ht="18.75" customHeight="1" x14ac:dyDescent="0.15"/>
    <row r="267" ht="18.75" customHeight="1" x14ac:dyDescent="0.15"/>
    <row r="268" ht="18.75" customHeight="1" x14ac:dyDescent="0.15"/>
    <row r="269" ht="18.75" customHeight="1" x14ac:dyDescent="0.15"/>
    <row r="270" ht="18.75" customHeight="1" x14ac:dyDescent="0.15"/>
    <row r="271" ht="18.75" customHeight="1" x14ac:dyDescent="0.15"/>
    <row r="272" ht="18.75" customHeight="1" x14ac:dyDescent="0.15"/>
    <row r="273" ht="18.75" customHeight="1" x14ac:dyDescent="0.15"/>
    <row r="274" ht="18.75" customHeight="1" x14ac:dyDescent="0.15"/>
    <row r="275" ht="18.75" customHeight="1" x14ac:dyDescent="0.15"/>
    <row r="276" ht="18.75" customHeight="1" x14ac:dyDescent="0.15"/>
    <row r="277" ht="18.75" customHeight="1" x14ac:dyDescent="0.15"/>
    <row r="278" ht="18.75" customHeight="1" x14ac:dyDescent="0.15"/>
    <row r="279" ht="18.75" customHeight="1" x14ac:dyDescent="0.15"/>
    <row r="280" ht="18.75" customHeight="1" x14ac:dyDescent="0.15"/>
    <row r="281" ht="18.75" customHeight="1" x14ac:dyDescent="0.15"/>
    <row r="282" ht="18.75" customHeight="1" x14ac:dyDescent="0.15"/>
    <row r="283" ht="18.75" customHeight="1" x14ac:dyDescent="0.15"/>
    <row r="284" ht="18.75" customHeight="1" x14ac:dyDescent="0.15"/>
    <row r="285" ht="18.75" customHeight="1" x14ac:dyDescent="0.15"/>
    <row r="286" ht="18.75" customHeight="1" x14ac:dyDescent="0.15"/>
    <row r="287" ht="18.75" customHeight="1" x14ac:dyDescent="0.15"/>
    <row r="288" ht="18.75" customHeight="1" x14ac:dyDescent="0.15"/>
    <row r="289" ht="18.75" customHeight="1" x14ac:dyDescent="0.15"/>
    <row r="290" ht="18.75" customHeight="1" x14ac:dyDescent="0.15"/>
    <row r="291" ht="18.75" customHeight="1" x14ac:dyDescent="0.15"/>
    <row r="292" ht="18.75" customHeight="1" x14ac:dyDescent="0.15"/>
    <row r="293" ht="18.75" customHeight="1" x14ac:dyDescent="0.15"/>
    <row r="294" ht="18.75" customHeight="1" x14ac:dyDescent="0.15"/>
    <row r="295" ht="18.75" customHeight="1" x14ac:dyDescent="0.15"/>
    <row r="296" ht="18.75" customHeight="1" x14ac:dyDescent="0.15"/>
    <row r="297" ht="18.75" customHeight="1" x14ac:dyDescent="0.15"/>
    <row r="298" ht="18.75" customHeight="1" x14ac:dyDescent="0.15"/>
    <row r="299" ht="18.75" customHeight="1" x14ac:dyDescent="0.15"/>
    <row r="300" ht="18.75" customHeight="1" x14ac:dyDescent="0.15"/>
    <row r="301" ht="18.75" customHeight="1" x14ac:dyDescent="0.15"/>
    <row r="302" ht="18.75" customHeight="1" x14ac:dyDescent="0.15"/>
    <row r="303" ht="18.75" customHeight="1" x14ac:dyDescent="0.15"/>
    <row r="304" ht="18.75" customHeight="1" x14ac:dyDescent="0.15"/>
    <row r="305" ht="18.75" customHeight="1" x14ac:dyDescent="0.15"/>
    <row r="306" ht="18.75" customHeight="1" x14ac:dyDescent="0.15"/>
    <row r="307" ht="18.75" customHeight="1" x14ac:dyDescent="0.15"/>
    <row r="308" ht="18.75" customHeight="1" x14ac:dyDescent="0.15"/>
    <row r="309" ht="18.75" customHeight="1" x14ac:dyDescent="0.15"/>
    <row r="310" ht="18.75" customHeight="1" x14ac:dyDescent="0.15"/>
    <row r="311" ht="18.75" customHeight="1" x14ac:dyDescent="0.15"/>
    <row r="312" ht="18.75" customHeight="1" x14ac:dyDescent="0.15"/>
    <row r="313" ht="18.75" customHeight="1" x14ac:dyDescent="0.15"/>
    <row r="314" ht="18.75" customHeight="1" x14ac:dyDescent="0.15"/>
    <row r="315" ht="18.75" customHeight="1" x14ac:dyDescent="0.15"/>
    <row r="316" ht="17.25" customHeight="1" x14ac:dyDescent="0.15"/>
    <row r="317" ht="17.25" customHeight="1" x14ac:dyDescent="0.15"/>
    <row r="318" ht="17.25" customHeight="1" x14ac:dyDescent="0.15"/>
    <row r="319" ht="17.25" customHeight="1" x14ac:dyDescent="0.15"/>
    <row r="320" ht="17.25" customHeight="1" x14ac:dyDescent="0.15"/>
    <row r="321" ht="17.25" customHeight="1" x14ac:dyDescent="0.15"/>
    <row r="322" ht="17.25" customHeight="1" x14ac:dyDescent="0.15"/>
    <row r="323" ht="17.25" customHeight="1" x14ac:dyDescent="0.15"/>
    <row r="324" ht="17.25" customHeight="1" x14ac:dyDescent="0.15"/>
    <row r="325" ht="17.25" customHeight="1" x14ac:dyDescent="0.15"/>
    <row r="326" ht="17.25" customHeight="1" x14ac:dyDescent="0.15"/>
    <row r="327" ht="17.25" customHeight="1" x14ac:dyDescent="0.15"/>
    <row r="328" ht="17.25" customHeight="1" x14ac:dyDescent="0.15"/>
    <row r="329" ht="17.25" customHeight="1" x14ac:dyDescent="0.15"/>
    <row r="330" ht="17.25" customHeight="1" x14ac:dyDescent="0.15"/>
    <row r="331" ht="17.25" customHeight="1" x14ac:dyDescent="0.15"/>
    <row r="332" ht="17.25" customHeight="1" x14ac:dyDescent="0.15"/>
    <row r="333" ht="17.25" customHeight="1" x14ac:dyDescent="0.15"/>
    <row r="334" ht="17.25" customHeight="1" x14ac:dyDescent="0.15"/>
    <row r="335" ht="17.25" customHeight="1" x14ac:dyDescent="0.15"/>
    <row r="336" ht="17.25" customHeight="1" x14ac:dyDescent="0.15"/>
    <row r="337" ht="17.25" customHeight="1" x14ac:dyDescent="0.15"/>
    <row r="338" ht="17.25" customHeight="1" x14ac:dyDescent="0.15"/>
    <row r="339" ht="17.25" customHeight="1" x14ac:dyDescent="0.15"/>
    <row r="340" ht="17.25" customHeight="1" x14ac:dyDescent="0.15"/>
    <row r="341" ht="17.25" customHeight="1" x14ac:dyDescent="0.15"/>
    <row r="342" ht="17.25" customHeight="1" x14ac:dyDescent="0.15"/>
    <row r="343" ht="17.25" customHeight="1" x14ac:dyDescent="0.15"/>
    <row r="344" ht="17.25" customHeight="1" x14ac:dyDescent="0.15"/>
    <row r="345" ht="17.25" customHeight="1" x14ac:dyDescent="0.15"/>
    <row r="346" ht="17.25" customHeight="1" x14ac:dyDescent="0.15"/>
    <row r="347" ht="17.25" customHeight="1" x14ac:dyDescent="0.15"/>
    <row r="348" ht="17.25" customHeight="1" x14ac:dyDescent="0.15"/>
    <row r="349" ht="17.25" customHeight="1" x14ac:dyDescent="0.15"/>
    <row r="350" ht="17.25" customHeight="1" x14ac:dyDescent="0.15"/>
    <row r="351" ht="17.25" customHeight="1" x14ac:dyDescent="0.15"/>
    <row r="352" ht="17.25" customHeight="1" x14ac:dyDescent="0.15"/>
    <row r="353" ht="17.25" customHeight="1" x14ac:dyDescent="0.15"/>
    <row r="354" ht="17.25" customHeight="1" x14ac:dyDescent="0.15"/>
    <row r="355" ht="17.25" customHeight="1" x14ac:dyDescent="0.15"/>
    <row r="356" ht="17.25" customHeight="1" x14ac:dyDescent="0.15"/>
    <row r="357" ht="17.25" customHeight="1" x14ac:dyDescent="0.15"/>
    <row r="358" ht="17.25" customHeight="1" x14ac:dyDescent="0.15"/>
    <row r="359" ht="17.25" customHeight="1" x14ac:dyDescent="0.15"/>
    <row r="360" ht="17.25" customHeight="1" x14ac:dyDescent="0.15"/>
    <row r="361" ht="17.25" customHeight="1" x14ac:dyDescent="0.15"/>
    <row r="362" ht="17.25" customHeight="1" x14ac:dyDescent="0.15"/>
    <row r="363" ht="17.25" customHeight="1" x14ac:dyDescent="0.15"/>
    <row r="364" ht="17.25" customHeight="1" x14ac:dyDescent="0.15"/>
    <row r="365" ht="17.25" customHeight="1" x14ac:dyDescent="0.15"/>
    <row r="366" ht="17.25" customHeight="1" x14ac:dyDescent="0.15"/>
    <row r="367" ht="17.25" customHeight="1" x14ac:dyDescent="0.15"/>
    <row r="368" ht="17.25" customHeight="1" x14ac:dyDescent="0.15"/>
    <row r="369" ht="17.25" customHeight="1" x14ac:dyDescent="0.15"/>
    <row r="370" ht="17.25" customHeight="1" x14ac:dyDescent="0.15"/>
    <row r="371" ht="17.25" customHeight="1" x14ac:dyDescent="0.15"/>
    <row r="372" ht="17.25" customHeight="1" x14ac:dyDescent="0.15"/>
    <row r="373" ht="17.25" customHeight="1" x14ac:dyDescent="0.15"/>
    <row r="374" ht="17.25" customHeight="1" x14ac:dyDescent="0.15"/>
    <row r="375" ht="17.25" customHeight="1" x14ac:dyDescent="0.15"/>
    <row r="376" ht="17.25" customHeight="1" x14ac:dyDescent="0.15"/>
    <row r="377" ht="17.25" customHeight="1" x14ac:dyDescent="0.15"/>
    <row r="378" ht="17.25" customHeight="1" x14ac:dyDescent="0.15"/>
    <row r="379" ht="17.25" customHeight="1" x14ac:dyDescent="0.15"/>
    <row r="380" ht="17.25" customHeight="1" x14ac:dyDescent="0.15"/>
    <row r="381" ht="17.25" customHeight="1" x14ac:dyDescent="0.15"/>
    <row r="382" ht="17.25" customHeight="1" x14ac:dyDescent="0.15"/>
    <row r="383" ht="17.25" customHeight="1" x14ac:dyDescent="0.15"/>
    <row r="384" ht="17.25" customHeight="1" x14ac:dyDescent="0.15"/>
    <row r="385" ht="17.25" customHeight="1" x14ac:dyDescent="0.15"/>
    <row r="386" ht="17.25" customHeight="1" x14ac:dyDescent="0.15"/>
    <row r="387" ht="17.25" customHeight="1" x14ac:dyDescent="0.15"/>
    <row r="388" ht="17.25" customHeight="1" x14ac:dyDescent="0.15"/>
    <row r="389" ht="17.25" customHeight="1" x14ac:dyDescent="0.15"/>
    <row r="390" ht="17.25" customHeight="1" x14ac:dyDescent="0.15"/>
    <row r="391" ht="17.25" customHeight="1" x14ac:dyDescent="0.15"/>
    <row r="392" ht="17.25" customHeight="1" x14ac:dyDescent="0.15"/>
    <row r="393" ht="17.25" customHeight="1" x14ac:dyDescent="0.15"/>
    <row r="394" ht="17.25" customHeight="1" x14ac:dyDescent="0.15"/>
    <row r="395" ht="17.25" customHeight="1" x14ac:dyDescent="0.15"/>
    <row r="396" ht="17.25" customHeight="1" x14ac:dyDescent="0.15"/>
    <row r="397" ht="17.25" customHeight="1" x14ac:dyDescent="0.15"/>
    <row r="398" ht="17.25" customHeight="1" x14ac:dyDescent="0.15"/>
    <row r="399" ht="17.25" customHeight="1" x14ac:dyDescent="0.15"/>
    <row r="400" ht="17.25" customHeight="1" x14ac:dyDescent="0.15"/>
    <row r="401" ht="17.25" customHeight="1" x14ac:dyDescent="0.15"/>
    <row r="402" ht="17.25" customHeight="1" x14ac:dyDescent="0.15"/>
    <row r="403" ht="17.25" customHeight="1" x14ac:dyDescent="0.15"/>
    <row r="404" ht="17.25" customHeight="1" x14ac:dyDescent="0.15"/>
    <row r="405" ht="17.25" customHeight="1" x14ac:dyDescent="0.15"/>
    <row r="406" ht="17.25" customHeight="1" x14ac:dyDescent="0.15"/>
    <row r="407" ht="17.25" customHeight="1" x14ac:dyDescent="0.15"/>
    <row r="408" ht="17.25" customHeight="1" x14ac:dyDescent="0.15"/>
    <row r="409" ht="17.25" customHeight="1" x14ac:dyDescent="0.15"/>
    <row r="410" ht="17.25" customHeight="1" x14ac:dyDescent="0.15"/>
    <row r="411" ht="17.25" customHeight="1" x14ac:dyDescent="0.15"/>
    <row r="412" ht="17.25" customHeight="1" x14ac:dyDescent="0.15"/>
    <row r="413" ht="17.25" customHeight="1" x14ac:dyDescent="0.15"/>
    <row r="414" ht="17.25" customHeight="1" x14ac:dyDescent="0.15"/>
    <row r="415" ht="17.25" customHeight="1" x14ac:dyDescent="0.15"/>
    <row r="416" ht="17.25" customHeight="1" x14ac:dyDescent="0.15"/>
    <row r="417" ht="17.25" customHeight="1" x14ac:dyDescent="0.15"/>
    <row r="418" ht="17.25" customHeight="1" x14ac:dyDescent="0.15"/>
    <row r="419" ht="17.25" customHeight="1" x14ac:dyDescent="0.15"/>
    <row r="420" ht="17.25" customHeight="1" x14ac:dyDescent="0.15"/>
    <row r="421" ht="17.25" customHeight="1" x14ac:dyDescent="0.15"/>
    <row r="422" ht="17.25" customHeight="1" x14ac:dyDescent="0.15"/>
    <row r="423" ht="17.25" customHeight="1" x14ac:dyDescent="0.15"/>
    <row r="424" ht="17.25" customHeight="1" x14ac:dyDescent="0.15"/>
    <row r="425" ht="17.25" customHeight="1" x14ac:dyDescent="0.15"/>
    <row r="426" ht="17.25" customHeight="1" x14ac:dyDescent="0.15"/>
    <row r="427" ht="17.25" customHeight="1" x14ac:dyDescent="0.15"/>
    <row r="428" ht="17.25" customHeight="1" x14ac:dyDescent="0.15"/>
    <row r="429" ht="17.25" customHeight="1" x14ac:dyDescent="0.15"/>
    <row r="430" ht="17.25" customHeight="1" x14ac:dyDescent="0.15"/>
    <row r="431" ht="17.25" customHeight="1" x14ac:dyDescent="0.15"/>
    <row r="432" ht="17.25" customHeight="1" x14ac:dyDescent="0.15"/>
    <row r="433" ht="17.25" customHeight="1" x14ac:dyDescent="0.15"/>
    <row r="434" ht="17.25" customHeight="1" x14ac:dyDescent="0.15"/>
    <row r="435" ht="17.25" customHeight="1" x14ac:dyDescent="0.15"/>
    <row r="436" ht="17.25" customHeight="1" x14ac:dyDescent="0.15"/>
    <row r="437" ht="17.25" customHeight="1" x14ac:dyDescent="0.15"/>
    <row r="438" ht="17.25" customHeight="1" x14ac:dyDescent="0.15"/>
    <row r="439" ht="17.25" customHeight="1" x14ac:dyDescent="0.15"/>
    <row r="440" ht="17.25" customHeight="1" x14ac:dyDescent="0.15"/>
    <row r="441" ht="17.25" customHeight="1" x14ac:dyDescent="0.15"/>
    <row r="442" ht="17.25" customHeight="1" x14ac:dyDescent="0.15"/>
    <row r="443" ht="17.25" customHeight="1" x14ac:dyDescent="0.15"/>
    <row r="444" ht="17.25" customHeight="1" x14ac:dyDescent="0.15"/>
    <row r="445" ht="17.25" customHeight="1" x14ac:dyDescent="0.15"/>
    <row r="446" ht="17.25" customHeight="1" x14ac:dyDescent="0.15"/>
    <row r="447" ht="17.25" customHeight="1" x14ac:dyDescent="0.15"/>
    <row r="448" ht="17.25" customHeight="1" x14ac:dyDescent="0.15"/>
    <row r="449" ht="17.25" customHeight="1" x14ac:dyDescent="0.15"/>
    <row r="450" ht="17.25" customHeight="1" x14ac:dyDescent="0.15"/>
    <row r="451" ht="17.25" customHeight="1" x14ac:dyDescent="0.15"/>
    <row r="452" ht="17.25" customHeight="1" x14ac:dyDescent="0.15"/>
    <row r="453" ht="17.25" customHeight="1" x14ac:dyDescent="0.15"/>
    <row r="454" ht="17.25" customHeight="1" x14ac:dyDescent="0.15"/>
    <row r="455" ht="17.25" customHeight="1" x14ac:dyDescent="0.15"/>
    <row r="456" ht="17.25" customHeight="1" x14ac:dyDescent="0.15"/>
    <row r="457" ht="17.25" customHeight="1" x14ac:dyDescent="0.15"/>
    <row r="458" ht="17.25" customHeight="1" x14ac:dyDescent="0.15"/>
    <row r="459" ht="17.25" customHeight="1" x14ac:dyDescent="0.15"/>
    <row r="460" ht="17.25" customHeight="1" x14ac:dyDescent="0.15"/>
    <row r="461" ht="17.25" customHeight="1" x14ac:dyDescent="0.15"/>
    <row r="462" ht="17.25" customHeight="1" x14ac:dyDescent="0.15"/>
    <row r="463" ht="17.25" customHeight="1" x14ac:dyDescent="0.15"/>
    <row r="464" ht="17.25" customHeight="1" x14ac:dyDescent="0.15"/>
    <row r="465" ht="17.25" customHeight="1" x14ac:dyDescent="0.15"/>
    <row r="466" ht="17.25" customHeight="1" x14ac:dyDescent="0.15"/>
    <row r="467" ht="17.25" customHeight="1" x14ac:dyDescent="0.15"/>
    <row r="468" ht="17.25" customHeight="1" x14ac:dyDescent="0.15"/>
    <row r="469" ht="17.25" customHeight="1" x14ac:dyDescent="0.15"/>
    <row r="470" ht="17.25" customHeight="1" x14ac:dyDescent="0.15"/>
    <row r="471" ht="17.25" customHeight="1" x14ac:dyDescent="0.15"/>
    <row r="472" ht="17.25" customHeight="1" x14ac:dyDescent="0.15"/>
    <row r="473" ht="17.25" customHeight="1" x14ac:dyDescent="0.15"/>
    <row r="474" ht="17.25" customHeight="1" x14ac:dyDescent="0.15"/>
    <row r="475" ht="17.25" customHeight="1" x14ac:dyDescent="0.15"/>
    <row r="476" ht="17.25" customHeight="1" x14ac:dyDescent="0.15"/>
    <row r="477" ht="17.25" customHeight="1" x14ac:dyDescent="0.15"/>
    <row r="478" ht="17.25" customHeight="1" x14ac:dyDescent="0.15"/>
    <row r="479" ht="17.25" customHeight="1" x14ac:dyDescent="0.15"/>
    <row r="480" ht="17.25" customHeight="1" x14ac:dyDescent="0.15"/>
    <row r="481" ht="17.25" customHeight="1" x14ac:dyDescent="0.15"/>
    <row r="482" ht="17.25" customHeight="1" x14ac:dyDescent="0.15"/>
    <row r="483" ht="17.25" customHeight="1" x14ac:dyDescent="0.15"/>
    <row r="484" ht="17.25" customHeight="1" x14ac:dyDescent="0.15"/>
    <row r="485" ht="17.25" customHeight="1" x14ac:dyDescent="0.15"/>
    <row r="486" ht="17.25" customHeight="1" x14ac:dyDescent="0.15"/>
    <row r="487" ht="17.25" customHeight="1" x14ac:dyDescent="0.15"/>
    <row r="488" ht="17.25" customHeight="1" x14ac:dyDescent="0.15"/>
    <row r="489" ht="17.25" customHeight="1" x14ac:dyDescent="0.15"/>
    <row r="490" ht="17.25" customHeight="1" x14ac:dyDescent="0.15"/>
    <row r="491" ht="17.25" customHeight="1" x14ac:dyDescent="0.15"/>
    <row r="492" ht="17.25" customHeight="1" x14ac:dyDescent="0.15"/>
    <row r="493" ht="17.25" customHeight="1" x14ac:dyDescent="0.15"/>
    <row r="494" ht="17.25" customHeight="1" x14ac:dyDescent="0.15"/>
    <row r="495" ht="17.25" customHeight="1" x14ac:dyDescent="0.15"/>
    <row r="496" ht="17.25" customHeight="1" x14ac:dyDescent="0.15"/>
    <row r="497" ht="17.25" customHeight="1" x14ac:dyDescent="0.15"/>
    <row r="498" ht="17.25" customHeight="1" x14ac:dyDescent="0.15"/>
    <row r="499" ht="17.25" customHeight="1" x14ac:dyDescent="0.15"/>
    <row r="500" ht="17.25" customHeight="1" x14ac:dyDescent="0.15"/>
  </sheetData>
  <mergeCells count="2">
    <mergeCell ref="A1:AC1"/>
    <mergeCell ref="A3:I4"/>
  </mergeCells>
  <phoneticPr fontId="18"/>
  <pageMargins left="0.59055118110236227" right="0.59055118110236227" top="0.59055118110236227" bottom="0.59055118110236227"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FF00"/>
  </sheetPr>
  <dimension ref="A1"/>
  <sheetViews>
    <sheetView workbookViewId="0">
      <selection activeCell="C31" sqref="C31"/>
    </sheetView>
  </sheetViews>
  <sheetFormatPr defaultRowHeight="13.5" x14ac:dyDescent="0.15"/>
  <sheetData/>
  <phoneticPr fontId="8"/>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1"/>
  </sheetPr>
  <dimension ref="A1:M60"/>
  <sheetViews>
    <sheetView zoomScale="50" zoomScaleNormal="50" zoomScaleSheetLayoutView="100" workbookViewId="0">
      <selection activeCell="G14" sqref="G14"/>
    </sheetView>
  </sheetViews>
  <sheetFormatPr defaultColWidth="9" defaultRowHeight="12" x14ac:dyDescent="0.15"/>
  <cols>
    <col min="1" max="1" width="28.875" style="1" bestFit="1" customWidth="1"/>
    <col min="2" max="2" width="9" style="1" bestFit="1" customWidth="1"/>
    <col min="3" max="3" width="14.25" style="2" customWidth="1"/>
    <col min="4" max="5" width="14" style="2" customWidth="1"/>
    <col min="6" max="6" width="16.375" style="1" bestFit="1" customWidth="1"/>
    <col min="7" max="9" width="9" style="1"/>
    <col min="10" max="10" width="30.25" style="1" customWidth="1"/>
    <col min="11" max="11" width="5.625" style="1" customWidth="1"/>
    <col min="12" max="16384" width="9" style="1"/>
  </cols>
  <sheetData>
    <row r="1" spans="1:13" x14ac:dyDescent="0.15">
      <c r="A1" s="1" t="s">
        <v>5</v>
      </c>
      <c r="B1" s="1" t="s">
        <v>67</v>
      </c>
      <c r="C1" s="1" t="s">
        <v>48</v>
      </c>
      <c r="D1" s="2" t="s">
        <v>47</v>
      </c>
      <c r="F1" s="3" t="s">
        <v>50</v>
      </c>
    </row>
    <row r="2" spans="1:13" x14ac:dyDescent="0.15">
      <c r="A2" s="1" t="s">
        <v>341</v>
      </c>
      <c r="B2" s="1">
        <v>1</v>
      </c>
      <c r="C2" s="2" t="s">
        <v>437</v>
      </c>
      <c r="D2" s="2" t="s">
        <v>150</v>
      </c>
      <c r="F2" s="3" t="s">
        <v>51</v>
      </c>
      <c r="I2" s="1" t="s">
        <v>294</v>
      </c>
      <c r="J2" s="1" t="s">
        <v>342</v>
      </c>
      <c r="K2" s="1">
        <v>1</v>
      </c>
      <c r="L2" s="1" t="s">
        <v>438</v>
      </c>
      <c r="M2" s="1" t="str">
        <f t="shared" ref="M2:M30" si="0">CONCATENATE(LEFT(I2,3),RIGHT(I2,2))</f>
        <v>00200</v>
      </c>
    </row>
    <row r="3" spans="1:13" x14ac:dyDescent="0.15">
      <c r="A3" s="1" t="s">
        <v>343</v>
      </c>
      <c r="B3" s="1">
        <v>2</v>
      </c>
      <c r="C3" s="2" t="s">
        <v>439</v>
      </c>
      <c r="D3" s="2" t="s">
        <v>151</v>
      </c>
      <c r="F3" s="3" t="s">
        <v>52</v>
      </c>
      <c r="I3" s="1" t="s">
        <v>295</v>
      </c>
      <c r="J3" s="1" t="s">
        <v>344</v>
      </c>
      <c r="K3" s="1">
        <v>2</v>
      </c>
      <c r="L3" s="1" t="s">
        <v>440</v>
      </c>
      <c r="M3" s="1" t="str">
        <f t="shared" si="0"/>
        <v>00300</v>
      </c>
    </row>
    <row r="4" spans="1:13" x14ac:dyDescent="0.15">
      <c r="A4" s="1" t="s">
        <v>345</v>
      </c>
      <c r="B4" s="1">
        <v>3</v>
      </c>
      <c r="C4" s="2" t="s">
        <v>441</v>
      </c>
      <c r="D4" s="2" t="s">
        <v>152</v>
      </c>
      <c r="F4" s="3" t="s">
        <v>53</v>
      </c>
      <c r="I4" s="1" t="s">
        <v>296</v>
      </c>
      <c r="J4" s="1" t="s">
        <v>346</v>
      </c>
      <c r="K4" s="1">
        <v>3</v>
      </c>
      <c r="L4" s="1" t="s">
        <v>442</v>
      </c>
      <c r="M4" s="1" t="str">
        <f t="shared" si="0"/>
        <v>00500</v>
      </c>
    </row>
    <row r="5" spans="1:13" x14ac:dyDescent="0.15">
      <c r="A5" s="1" t="s">
        <v>347</v>
      </c>
      <c r="B5" s="1">
        <v>4</v>
      </c>
      <c r="C5" s="2" t="s">
        <v>443</v>
      </c>
      <c r="D5" s="2" t="s">
        <v>153</v>
      </c>
      <c r="F5" s="3" t="s">
        <v>54</v>
      </c>
      <c r="I5" s="1" t="s">
        <v>297</v>
      </c>
      <c r="J5" s="1" t="s">
        <v>348</v>
      </c>
      <c r="K5" s="1">
        <v>4</v>
      </c>
      <c r="L5" s="1" t="s">
        <v>444</v>
      </c>
      <c r="M5" s="1" t="str">
        <f t="shared" si="0"/>
        <v>00600</v>
      </c>
    </row>
    <row r="6" spans="1:13" x14ac:dyDescent="0.15">
      <c r="A6" s="1" t="s">
        <v>349</v>
      </c>
      <c r="B6" s="1">
        <v>5</v>
      </c>
      <c r="C6" s="2" t="s">
        <v>445</v>
      </c>
      <c r="D6" s="2" t="s">
        <v>154</v>
      </c>
      <c r="F6" s="3" t="s">
        <v>55</v>
      </c>
      <c r="I6" s="1" t="s">
        <v>298</v>
      </c>
      <c r="J6" s="1" t="s">
        <v>350</v>
      </c>
      <c r="K6" s="1">
        <v>5</v>
      </c>
      <c r="L6" s="1" t="s">
        <v>446</v>
      </c>
      <c r="M6" s="1" t="str">
        <f t="shared" si="0"/>
        <v>00800</v>
      </c>
    </row>
    <row r="7" spans="1:13" x14ac:dyDescent="0.15">
      <c r="A7" s="1" t="s">
        <v>351</v>
      </c>
      <c r="B7" s="1">
        <v>6</v>
      </c>
      <c r="C7" s="2" t="s">
        <v>447</v>
      </c>
      <c r="D7" s="2" t="s">
        <v>155</v>
      </c>
      <c r="F7" s="3" t="s">
        <v>56</v>
      </c>
      <c r="I7" s="1" t="s">
        <v>299</v>
      </c>
      <c r="J7" s="1" t="s">
        <v>352</v>
      </c>
      <c r="K7" s="1">
        <v>6</v>
      </c>
      <c r="L7" s="1" t="s">
        <v>448</v>
      </c>
      <c r="M7" s="1" t="str">
        <f t="shared" si="0"/>
        <v>01100</v>
      </c>
    </row>
    <row r="8" spans="1:13" x14ac:dyDescent="0.15">
      <c r="A8" s="1" t="s">
        <v>353</v>
      </c>
      <c r="B8" s="1">
        <v>7</v>
      </c>
      <c r="C8" s="2" t="s">
        <v>449</v>
      </c>
      <c r="D8" s="2" t="s">
        <v>543</v>
      </c>
      <c r="F8" s="3" t="s">
        <v>57</v>
      </c>
      <c r="I8" s="1" t="s">
        <v>300</v>
      </c>
      <c r="J8" s="1" t="s">
        <v>354</v>
      </c>
      <c r="K8" s="1">
        <v>7</v>
      </c>
      <c r="L8" s="1" t="s">
        <v>450</v>
      </c>
      <c r="M8" s="1" t="str">
        <f t="shared" si="0"/>
        <v>01200</v>
      </c>
    </row>
    <row r="9" spans="1:13" x14ac:dyDescent="0.15">
      <c r="A9" s="1" t="s">
        <v>355</v>
      </c>
      <c r="B9" s="1">
        <v>8</v>
      </c>
      <c r="C9" s="2" t="s">
        <v>451</v>
      </c>
      <c r="D9" s="2" t="s">
        <v>156</v>
      </c>
      <c r="F9" s="3" t="s">
        <v>58</v>
      </c>
      <c r="I9" s="1" t="s">
        <v>301</v>
      </c>
      <c r="J9" s="1" t="s">
        <v>356</v>
      </c>
      <c r="K9" s="1">
        <v>8</v>
      </c>
      <c r="L9" s="1" t="s">
        <v>452</v>
      </c>
      <c r="M9" s="1" t="str">
        <f t="shared" si="0"/>
        <v>03400</v>
      </c>
    </row>
    <row r="10" spans="1:13" x14ac:dyDescent="0.15">
      <c r="A10" s="1" t="s">
        <v>357</v>
      </c>
      <c r="B10" s="1">
        <v>9</v>
      </c>
      <c r="C10" s="2" t="s">
        <v>453</v>
      </c>
      <c r="D10" s="2" t="s">
        <v>157</v>
      </c>
      <c r="I10" s="1" t="s">
        <v>302</v>
      </c>
      <c r="J10" s="1" t="s">
        <v>358</v>
      </c>
      <c r="K10" s="1">
        <v>9</v>
      </c>
      <c r="L10" s="1" t="s">
        <v>454</v>
      </c>
      <c r="M10" s="1" t="str">
        <f t="shared" si="0"/>
        <v>03700</v>
      </c>
    </row>
    <row r="11" spans="1:13" x14ac:dyDescent="0.15">
      <c r="A11" s="1" t="s">
        <v>359</v>
      </c>
      <c r="B11" s="1">
        <v>10</v>
      </c>
      <c r="C11" s="2" t="s">
        <v>455</v>
      </c>
      <c r="D11" s="49" t="s">
        <v>158</v>
      </c>
      <c r="I11" s="1" t="s">
        <v>303</v>
      </c>
      <c r="J11" s="1" t="s">
        <v>360</v>
      </c>
      <c r="K11" s="1">
        <v>10</v>
      </c>
      <c r="L11" s="1" t="s">
        <v>456</v>
      </c>
      <c r="M11" s="1" t="str">
        <f t="shared" si="0"/>
        <v>05300</v>
      </c>
    </row>
    <row r="12" spans="1:13" x14ac:dyDescent="0.15">
      <c r="A12" s="1" t="s">
        <v>361</v>
      </c>
      <c r="B12" s="1">
        <v>11</v>
      </c>
      <c r="C12" s="2" t="s">
        <v>457</v>
      </c>
      <c r="D12" s="2" t="s">
        <v>544</v>
      </c>
      <c r="I12" s="1" t="s">
        <v>304</v>
      </c>
      <c r="J12" s="1" t="s">
        <v>362</v>
      </c>
      <c r="K12" s="1">
        <v>11</v>
      </c>
      <c r="L12" s="1" t="s">
        <v>458</v>
      </c>
      <c r="M12" s="1" t="str">
        <f t="shared" si="0"/>
        <v>06100</v>
      </c>
    </row>
    <row r="13" spans="1:13" x14ac:dyDescent="0.15">
      <c r="A13" s="1" t="s">
        <v>159</v>
      </c>
      <c r="B13" s="1">
        <v>12</v>
      </c>
      <c r="C13" s="2" t="s">
        <v>459</v>
      </c>
      <c r="D13" s="2" t="s">
        <v>160</v>
      </c>
      <c r="I13" s="1" t="s">
        <v>305</v>
      </c>
      <c r="J13" s="1" t="s">
        <v>363</v>
      </c>
      <c r="K13" s="1">
        <v>12</v>
      </c>
      <c r="L13" s="1" t="s">
        <v>460</v>
      </c>
      <c r="M13" s="1" t="str">
        <f t="shared" si="0"/>
        <v>60100</v>
      </c>
    </row>
    <row r="14" spans="1:13" x14ac:dyDescent="0.15">
      <c r="A14" s="1" t="s">
        <v>269</v>
      </c>
      <c r="B14" s="1">
        <v>13</v>
      </c>
      <c r="C14" s="2" t="s">
        <v>461</v>
      </c>
      <c r="D14" s="2" t="s">
        <v>161</v>
      </c>
      <c r="I14" s="1" t="s">
        <v>306</v>
      </c>
      <c r="J14" s="1" t="s">
        <v>364</v>
      </c>
      <c r="K14" s="1">
        <v>13</v>
      </c>
      <c r="L14" s="1" t="s">
        <v>462</v>
      </c>
      <c r="M14" s="1" t="str">
        <f t="shared" si="0"/>
        <v>60300</v>
      </c>
    </row>
    <row r="15" spans="1:13" x14ac:dyDescent="0.15">
      <c r="A15" s="1" t="s">
        <v>365</v>
      </c>
      <c r="B15" s="1">
        <v>14</v>
      </c>
      <c r="C15" s="2" t="s">
        <v>463</v>
      </c>
      <c r="D15" s="2" t="s">
        <v>162</v>
      </c>
      <c r="I15" s="1" t="s">
        <v>307</v>
      </c>
      <c r="J15" s="1" t="s">
        <v>366</v>
      </c>
      <c r="K15" s="1">
        <v>14</v>
      </c>
      <c r="L15" s="1" t="s">
        <v>464</v>
      </c>
      <c r="M15" s="1" t="str">
        <f t="shared" si="0"/>
        <v>07100</v>
      </c>
    </row>
    <row r="16" spans="1:13" x14ac:dyDescent="0.15">
      <c r="A16" s="1" t="s">
        <v>367</v>
      </c>
      <c r="B16" s="1">
        <v>15</v>
      </c>
      <c r="C16" s="2" t="s">
        <v>465</v>
      </c>
      <c r="D16" s="2" t="s">
        <v>163</v>
      </c>
      <c r="I16" s="1" t="s">
        <v>308</v>
      </c>
      <c r="J16" s="1" t="s">
        <v>368</v>
      </c>
      <c r="K16" s="1">
        <v>15</v>
      </c>
      <c r="L16" s="1" t="s">
        <v>466</v>
      </c>
      <c r="M16" s="1" t="str">
        <f t="shared" si="0"/>
        <v>07200</v>
      </c>
    </row>
    <row r="17" spans="1:13" x14ac:dyDescent="0.15">
      <c r="A17" s="1" t="s">
        <v>369</v>
      </c>
      <c r="B17" s="1">
        <v>16</v>
      </c>
      <c r="C17" s="2" t="s">
        <v>467</v>
      </c>
      <c r="D17" s="2" t="s">
        <v>164</v>
      </c>
      <c r="I17" s="1" t="s">
        <v>309</v>
      </c>
      <c r="J17" s="1" t="s">
        <v>370</v>
      </c>
      <c r="K17" s="1">
        <v>16</v>
      </c>
      <c r="L17" s="1" t="s">
        <v>468</v>
      </c>
      <c r="M17" s="1" t="str">
        <f t="shared" si="0"/>
        <v>07300</v>
      </c>
    </row>
    <row r="18" spans="1:13" x14ac:dyDescent="0.15">
      <c r="A18" s="1" t="s">
        <v>371</v>
      </c>
      <c r="B18" s="1">
        <v>17</v>
      </c>
      <c r="C18" s="2" t="s">
        <v>469</v>
      </c>
      <c r="D18" s="2" t="s">
        <v>165</v>
      </c>
      <c r="I18" s="1" t="s">
        <v>310</v>
      </c>
      <c r="J18" s="1" t="s">
        <v>372</v>
      </c>
      <c r="K18" s="1">
        <v>17</v>
      </c>
      <c r="L18" s="1" t="s">
        <v>470</v>
      </c>
      <c r="M18" s="1" t="str">
        <f t="shared" si="0"/>
        <v>07400</v>
      </c>
    </row>
    <row r="19" spans="1:13" x14ac:dyDescent="0.15">
      <c r="A19" s="1" t="s">
        <v>373</v>
      </c>
      <c r="B19" s="1">
        <v>18</v>
      </c>
      <c r="C19" s="2" t="s">
        <v>471</v>
      </c>
      <c r="D19" s="2" t="s">
        <v>545</v>
      </c>
      <c r="I19" s="1" t="s">
        <v>311</v>
      </c>
      <c r="J19" s="1" t="s">
        <v>374</v>
      </c>
      <c r="K19" s="1">
        <v>18</v>
      </c>
      <c r="L19" s="1" t="s">
        <v>472</v>
      </c>
      <c r="M19" s="1" t="str">
        <f t="shared" si="0"/>
        <v>08100</v>
      </c>
    </row>
    <row r="20" spans="1:13" x14ac:dyDescent="0.15">
      <c r="A20" s="1" t="s">
        <v>375</v>
      </c>
      <c r="B20" s="1">
        <v>19</v>
      </c>
      <c r="C20" s="2" t="s">
        <v>473</v>
      </c>
      <c r="D20" s="2" t="s">
        <v>546</v>
      </c>
      <c r="I20" s="1" t="s">
        <v>312</v>
      </c>
      <c r="J20" s="1" t="s">
        <v>376</v>
      </c>
      <c r="K20" s="1">
        <v>19</v>
      </c>
      <c r="L20" s="1" t="s">
        <v>474</v>
      </c>
      <c r="M20" s="1" t="str">
        <f t="shared" si="0"/>
        <v>08600</v>
      </c>
    </row>
    <row r="21" spans="1:13" x14ac:dyDescent="0.15">
      <c r="A21" s="1" t="s">
        <v>377</v>
      </c>
      <c r="B21" s="1">
        <v>20</v>
      </c>
      <c r="C21" s="2" t="s">
        <v>475</v>
      </c>
      <c r="D21" s="2" t="s">
        <v>547</v>
      </c>
      <c r="I21" s="1" t="s">
        <v>313</v>
      </c>
      <c r="J21" s="1" t="s">
        <v>378</v>
      </c>
      <c r="K21" s="1">
        <v>20</v>
      </c>
      <c r="L21" s="1" t="s">
        <v>476</v>
      </c>
      <c r="M21" s="1" t="str">
        <f t="shared" si="0"/>
        <v>08900</v>
      </c>
    </row>
    <row r="22" spans="1:13" x14ac:dyDescent="0.15">
      <c r="A22" s="1" t="s">
        <v>379</v>
      </c>
      <c r="B22" s="1">
        <v>21</v>
      </c>
      <c r="C22" s="2" t="s">
        <v>477</v>
      </c>
      <c r="D22" s="2" t="s">
        <v>548</v>
      </c>
      <c r="I22" s="1" t="s">
        <v>314</v>
      </c>
      <c r="J22" s="1" t="s">
        <v>380</v>
      </c>
      <c r="K22" s="1">
        <v>21</v>
      </c>
      <c r="L22" s="1" t="s">
        <v>478</v>
      </c>
      <c r="M22" s="1" t="str">
        <f t="shared" si="0"/>
        <v>09200</v>
      </c>
    </row>
    <row r="23" spans="1:13" x14ac:dyDescent="0.15">
      <c r="A23" s="173" t="s">
        <v>829</v>
      </c>
      <c r="B23" s="1">
        <v>22</v>
      </c>
      <c r="C23" s="2" t="s">
        <v>830</v>
      </c>
      <c r="D23" s="2" t="s">
        <v>831</v>
      </c>
      <c r="I23" s="1" t="s">
        <v>832</v>
      </c>
      <c r="J23" s="1" t="s">
        <v>829</v>
      </c>
      <c r="K23" s="1">
        <v>22</v>
      </c>
      <c r="L23" s="1" t="s">
        <v>830</v>
      </c>
      <c r="M23" s="1" t="str">
        <f t="shared" si="0"/>
        <v>08710</v>
      </c>
    </row>
    <row r="24" spans="1:13" x14ac:dyDescent="0.15">
      <c r="A24" s="1" t="s">
        <v>417</v>
      </c>
      <c r="B24" s="1">
        <v>23</v>
      </c>
      <c r="C24" s="2" t="s">
        <v>521</v>
      </c>
      <c r="D24" s="2" t="s">
        <v>549</v>
      </c>
      <c r="I24" s="1" t="s">
        <v>335</v>
      </c>
      <c r="J24" s="1" t="s">
        <v>418</v>
      </c>
      <c r="K24" s="1">
        <v>23</v>
      </c>
      <c r="L24" s="1" t="s">
        <v>522</v>
      </c>
      <c r="M24" s="1" t="str">
        <f t="shared" si="0"/>
        <v>09110</v>
      </c>
    </row>
    <row r="25" spans="1:13" x14ac:dyDescent="0.15">
      <c r="A25" s="1" t="s">
        <v>419</v>
      </c>
      <c r="B25" s="1">
        <v>24</v>
      </c>
      <c r="C25" s="2" t="s">
        <v>523</v>
      </c>
      <c r="D25" s="2" t="s">
        <v>550</v>
      </c>
      <c r="I25" s="1" t="s">
        <v>336</v>
      </c>
      <c r="J25" s="1" t="s">
        <v>420</v>
      </c>
      <c r="K25" s="1">
        <v>24</v>
      </c>
      <c r="L25" s="1" t="s">
        <v>524</v>
      </c>
      <c r="M25" s="1" t="str">
        <f t="shared" si="0"/>
        <v>00220</v>
      </c>
    </row>
    <row r="26" spans="1:13" x14ac:dyDescent="0.15">
      <c r="A26" s="1" t="s">
        <v>421</v>
      </c>
      <c r="B26" s="1">
        <v>25</v>
      </c>
      <c r="C26" s="2" t="s">
        <v>525</v>
      </c>
      <c r="D26" s="2" t="s">
        <v>551</v>
      </c>
      <c r="I26" s="1" t="s">
        <v>337</v>
      </c>
      <c r="J26" s="1" t="s">
        <v>422</v>
      </c>
      <c r="K26" s="1">
        <v>25</v>
      </c>
      <c r="L26" s="1" t="s">
        <v>526</v>
      </c>
      <c r="M26" s="1" t="str">
        <f t="shared" si="0"/>
        <v>01020</v>
      </c>
    </row>
    <row r="27" spans="1:13" x14ac:dyDescent="0.15">
      <c r="A27" s="1" t="s">
        <v>423</v>
      </c>
      <c r="B27" s="1">
        <v>26</v>
      </c>
      <c r="C27" s="2" t="s">
        <v>527</v>
      </c>
      <c r="D27" s="2" t="s">
        <v>552</v>
      </c>
      <c r="I27" s="1" t="s">
        <v>338</v>
      </c>
      <c r="J27" s="1" t="s">
        <v>424</v>
      </c>
      <c r="K27" s="1">
        <v>26</v>
      </c>
      <c r="L27" s="1" t="s">
        <v>528</v>
      </c>
      <c r="M27" s="1" t="str">
        <f t="shared" si="0"/>
        <v>07320</v>
      </c>
    </row>
    <row r="28" spans="1:13" x14ac:dyDescent="0.15">
      <c r="A28" s="173" t="s">
        <v>821</v>
      </c>
      <c r="B28" s="1">
        <v>27</v>
      </c>
      <c r="C28" s="2" t="s">
        <v>822</v>
      </c>
      <c r="D28" s="2" t="s">
        <v>823</v>
      </c>
      <c r="I28" s="1" t="s">
        <v>824</v>
      </c>
      <c r="J28" s="173" t="s">
        <v>821</v>
      </c>
      <c r="K28" s="1">
        <v>27</v>
      </c>
      <c r="L28" s="2" t="s">
        <v>822</v>
      </c>
      <c r="M28" s="1" t="str">
        <f t="shared" si="0"/>
        <v>08320</v>
      </c>
    </row>
    <row r="29" spans="1:13" x14ac:dyDescent="0.15">
      <c r="A29" s="173" t="s">
        <v>825</v>
      </c>
      <c r="B29" s="1">
        <v>28</v>
      </c>
      <c r="C29" s="2" t="s">
        <v>828</v>
      </c>
      <c r="D29" s="2" t="s">
        <v>826</v>
      </c>
      <c r="I29" s="3" t="s">
        <v>827</v>
      </c>
      <c r="J29" s="173" t="s">
        <v>825</v>
      </c>
      <c r="K29" s="1">
        <v>28</v>
      </c>
      <c r="L29" s="2" t="s">
        <v>828</v>
      </c>
      <c r="M29" s="1" t="str">
        <f t="shared" si="0"/>
        <v>03330</v>
      </c>
    </row>
    <row r="30" spans="1:13" x14ac:dyDescent="0.15">
      <c r="A30" s="1" t="s">
        <v>429</v>
      </c>
      <c r="B30" s="1">
        <v>29</v>
      </c>
      <c r="C30" s="2" t="s">
        <v>537</v>
      </c>
      <c r="D30" s="2" t="s">
        <v>765</v>
      </c>
      <c r="I30" s="1" t="s">
        <v>761</v>
      </c>
      <c r="J30" s="1" t="s">
        <v>430</v>
      </c>
      <c r="K30" s="1">
        <v>29</v>
      </c>
      <c r="L30" s="1" t="s">
        <v>538</v>
      </c>
      <c r="M30" s="1" t="str">
        <f t="shared" si="0"/>
        <v>00440</v>
      </c>
    </row>
    <row r="31" spans="1:13" x14ac:dyDescent="0.15">
      <c r="A31" s="1" t="s">
        <v>431</v>
      </c>
      <c r="B31" s="1">
        <v>30</v>
      </c>
      <c r="C31" s="2" t="s">
        <v>539</v>
      </c>
      <c r="D31" s="2" t="s">
        <v>766</v>
      </c>
      <c r="I31" s="1" t="s">
        <v>762</v>
      </c>
      <c r="J31" s="1" t="s">
        <v>432</v>
      </c>
      <c r="K31" s="1">
        <v>30</v>
      </c>
      <c r="L31" s="1" t="s">
        <v>540</v>
      </c>
      <c r="M31" s="1" t="str">
        <f t="shared" ref="M31:M60" si="1">CONCATENATE(LEFT(I31,3),RIGHT(I31,2))</f>
        <v>03840</v>
      </c>
    </row>
    <row r="32" spans="1:13" x14ac:dyDescent="0.15">
      <c r="A32" s="1" t="s">
        <v>381</v>
      </c>
      <c r="B32" s="1">
        <v>31</v>
      </c>
      <c r="C32" s="2" t="s">
        <v>479</v>
      </c>
      <c r="D32" s="2" t="s">
        <v>150</v>
      </c>
      <c r="I32" s="1" t="s">
        <v>315</v>
      </c>
      <c r="J32" s="1" t="s">
        <v>382</v>
      </c>
      <c r="K32" s="1">
        <v>31</v>
      </c>
      <c r="L32" s="1" t="s">
        <v>480</v>
      </c>
      <c r="M32" s="1" t="str">
        <f t="shared" si="1"/>
        <v>00200</v>
      </c>
    </row>
    <row r="33" spans="1:13" x14ac:dyDescent="0.15">
      <c r="A33" s="1" t="s">
        <v>383</v>
      </c>
      <c r="B33" s="1">
        <v>32</v>
      </c>
      <c r="C33" s="2" t="s">
        <v>481</v>
      </c>
      <c r="D33" s="2" t="s">
        <v>151</v>
      </c>
      <c r="I33" s="1" t="s">
        <v>316</v>
      </c>
      <c r="J33" s="1" t="s">
        <v>384</v>
      </c>
      <c r="K33" s="1">
        <v>32</v>
      </c>
      <c r="L33" s="1" t="s">
        <v>482</v>
      </c>
      <c r="M33" s="1" t="str">
        <f t="shared" si="1"/>
        <v>00300</v>
      </c>
    </row>
    <row r="34" spans="1:13" x14ac:dyDescent="0.15">
      <c r="A34" s="1" t="s">
        <v>385</v>
      </c>
      <c r="B34" s="1">
        <v>33</v>
      </c>
      <c r="C34" s="2" t="s">
        <v>483</v>
      </c>
      <c r="D34" s="2" t="s">
        <v>152</v>
      </c>
      <c r="I34" s="1" t="s">
        <v>317</v>
      </c>
      <c r="J34" s="1" t="s">
        <v>386</v>
      </c>
      <c r="K34" s="1">
        <v>33</v>
      </c>
      <c r="L34" s="1" t="s">
        <v>484</v>
      </c>
      <c r="M34" s="1" t="str">
        <f t="shared" si="1"/>
        <v>00500</v>
      </c>
    </row>
    <row r="35" spans="1:13" x14ac:dyDescent="0.15">
      <c r="A35" s="1" t="s">
        <v>387</v>
      </c>
      <c r="B35" s="1">
        <v>34</v>
      </c>
      <c r="C35" s="2" t="s">
        <v>485</v>
      </c>
      <c r="D35" s="2" t="s">
        <v>153</v>
      </c>
      <c r="I35" s="1" t="s">
        <v>318</v>
      </c>
      <c r="J35" s="1" t="s">
        <v>388</v>
      </c>
      <c r="K35" s="1">
        <v>34</v>
      </c>
      <c r="L35" s="1" t="s">
        <v>486</v>
      </c>
      <c r="M35" s="1" t="str">
        <f t="shared" si="1"/>
        <v>00600</v>
      </c>
    </row>
    <row r="36" spans="1:13" x14ac:dyDescent="0.15">
      <c r="A36" s="1" t="s">
        <v>389</v>
      </c>
      <c r="B36" s="1">
        <v>35</v>
      </c>
      <c r="C36" s="2" t="s">
        <v>487</v>
      </c>
      <c r="D36" s="2" t="s">
        <v>154</v>
      </c>
      <c r="I36" s="1" t="s">
        <v>319</v>
      </c>
      <c r="J36" s="1" t="s">
        <v>390</v>
      </c>
      <c r="K36" s="1">
        <v>35</v>
      </c>
      <c r="L36" s="1" t="s">
        <v>488</v>
      </c>
      <c r="M36" s="1" t="str">
        <f t="shared" si="1"/>
        <v>00800</v>
      </c>
    </row>
    <row r="37" spans="1:13" x14ac:dyDescent="0.15">
      <c r="A37" s="1" t="s">
        <v>489</v>
      </c>
      <c r="B37" s="1">
        <v>36</v>
      </c>
      <c r="C37" s="2" t="s">
        <v>491</v>
      </c>
      <c r="D37" s="2" t="s">
        <v>155</v>
      </c>
      <c r="I37" s="1" t="s">
        <v>320</v>
      </c>
      <c r="J37" s="1" t="s">
        <v>490</v>
      </c>
      <c r="K37" s="1">
        <v>36</v>
      </c>
      <c r="L37" s="1" t="s">
        <v>492</v>
      </c>
      <c r="M37" s="1" t="str">
        <f t="shared" si="1"/>
        <v>01100</v>
      </c>
    </row>
    <row r="38" spans="1:13" x14ac:dyDescent="0.15">
      <c r="A38" s="1" t="s">
        <v>391</v>
      </c>
      <c r="B38" s="1">
        <v>37</v>
      </c>
      <c r="C38" s="2" t="s">
        <v>493</v>
      </c>
      <c r="D38" s="2" t="s">
        <v>166</v>
      </c>
      <c r="I38" s="1" t="s">
        <v>321</v>
      </c>
      <c r="J38" s="1" t="s">
        <v>392</v>
      </c>
      <c r="K38" s="1">
        <v>37</v>
      </c>
      <c r="L38" s="1" t="s">
        <v>494</v>
      </c>
      <c r="M38" s="1" t="str">
        <f t="shared" si="1"/>
        <v>04400</v>
      </c>
    </row>
    <row r="39" spans="1:13" x14ac:dyDescent="0.15">
      <c r="A39" s="1" t="s">
        <v>393</v>
      </c>
      <c r="B39" s="1">
        <v>38</v>
      </c>
      <c r="C39" s="2" t="s">
        <v>495</v>
      </c>
      <c r="D39" s="2" t="s">
        <v>167</v>
      </c>
      <c r="I39" s="1" t="s">
        <v>322</v>
      </c>
      <c r="J39" s="1" t="s">
        <v>394</v>
      </c>
      <c r="K39" s="1">
        <v>38</v>
      </c>
      <c r="L39" s="1" t="s">
        <v>496</v>
      </c>
      <c r="M39" s="1" t="str">
        <f t="shared" si="1"/>
        <v>04600</v>
      </c>
    </row>
    <row r="40" spans="1:13" x14ac:dyDescent="0.15">
      <c r="A40" s="1" t="s">
        <v>395</v>
      </c>
      <c r="B40" s="1">
        <v>39</v>
      </c>
      <c r="C40" s="2" t="s">
        <v>497</v>
      </c>
      <c r="D40" s="2" t="s">
        <v>553</v>
      </c>
      <c r="I40" s="1" t="s">
        <v>323</v>
      </c>
      <c r="J40" s="1" t="s">
        <v>396</v>
      </c>
      <c r="K40" s="1">
        <v>39</v>
      </c>
      <c r="L40" s="1" t="s">
        <v>498</v>
      </c>
      <c r="M40" s="1" t="str">
        <f t="shared" si="1"/>
        <v>05400</v>
      </c>
    </row>
    <row r="41" spans="1:13" x14ac:dyDescent="0.15">
      <c r="A41" s="1" t="s">
        <v>397</v>
      </c>
      <c r="B41" s="1">
        <v>40</v>
      </c>
      <c r="C41" s="2" t="s">
        <v>499</v>
      </c>
      <c r="D41" s="2" t="s">
        <v>544</v>
      </c>
      <c r="I41" s="1" t="s">
        <v>324</v>
      </c>
      <c r="J41" s="1" t="s">
        <v>398</v>
      </c>
      <c r="K41" s="1">
        <v>40</v>
      </c>
      <c r="L41" s="1" t="s">
        <v>500</v>
      </c>
      <c r="M41" s="1" t="str">
        <f t="shared" si="1"/>
        <v>06100</v>
      </c>
    </row>
    <row r="42" spans="1:13" x14ac:dyDescent="0.15">
      <c r="A42" s="1" t="s">
        <v>168</v>
      </c>
      <c r="B42" s="1">
        <v>41</v>
      </c>
      <c r="C42" s="2" t="s">
        <v>501</v>
      </c>
      <c r="D42" s="2" t="s">
        <v>160</v>
      </c>
      <c r="I42" s="1" t="s">
        <v>325</v>
      </c>
      <c r="J42" s="1" t="s">
        <v>399</v>
      </c>
      <c r="K42" s="1">
        <v>41</v>
      </c>
      <c r="L42" s="1" t="s">
        <v>502</v>
      </c>
      <c r="M42" s="1" t="str">
        <f t="shared" si="1"/>
        <v>60100</v>
      </c>
    </row>
    <row r="43" spans="1:13" x14ac:dyDescent="0.15">
      <c r="A43" s="1" t="s">
        <v>270</v>
      </c>
      <c r="B43" s="1">
        <v>42</v>
      </c>
      <c r="C43" s="2" t="s">
        <v>503</v>
      </c>
      <c r="D43" s="2" t="s">
        <v>161</v>
      </c>
      <c r="I43" s="1" t="s">
        <v>326</v>
      </c>
      <c r="J43" s="1" t="s">
        <v>400</v>
      </c>
      <c r="K43" s="1">
        <v>42</v>
      </c>
      <c r="L43" s="1" t="s">
        <v>504</v>
      </c>
      <c r="M43" s="1" t="str">
        <f t="shared" si="1"/>
        <v>60300</v>
      </c>
    </row>
    <row r="44" spans="1:13" x14ac:dyDescent="0.15">
      <c r="A44" s="1" t="s">
        <v>401</v>
      </c>
      <c r="B44" s="1">
        <v>43</v>
      </c>
      <c r="C44" s="2" t="s">
        <v>505</v>
      </c>
      <c r="D44" s="2" t="s">
        <v>162</v>
      </c>
      <c r="E44" s="1"/>
      <c r="I44" s="1" t="s">
        <v>327</v>
      </c>
      <c r="J44" s="1" t="s">
        <v>402</v>
      </c>
      <c r="K44" s="1">
        <v>43</v>
      </c>
      <c r="L44" s="1" t="s">
        <v>506</v>
      </c>
      <c r="M44" s="1" t="str">
        <f t="shared" si="1"/>
        <v>07100</v>
      </c>
    </row>
    <row r="45" spans="1:13" x14ac:dyDescent="0.15">
      <c r="A45" s="1" t="s">
        <v>403</v>
      </c>
      <c r="B45" s="1">
        <v>44</v>
      </c>
      <c r="C45" s="2" t="s">
        <v>507</v>
      </c>
      <c r="D45" s="2" t="s">
        <v>163</v>
      </c>
      <c r="E45" s="1"/>
      <c r="I45" s="1" t="s">
        <v>328</v>
      </c>
      <c r="J45" s="1" t="s">
        <v>404</v>
      </c>
      <c r="K45" s="1">
        <v>44</v>
      </c>
      <c r="L45" s="1" t="s">
        <v>508</v>
      </c>
      <c r="M45" s="1" t="str">
        <f t="shared" si="1"/>
        <v>07200</v>
      </c>
    </row>
    <row r="46" spans="1:13" x14ac:dyDescent="0.15">
      <c r="A46" s="1" t="s">
        <v>405</v>
      </c>
      <c r="B46" s="1">
        <v>45</v>
      </c>
      <c r="C46" s="2" t="s">
        <v>509</v>
      </c>
      <c r="D46" s="2" t="s">
        <v>164</v>
      </c>
      <c r="E46" s="1"/>
      <c r="I46" s="1" t="s">
        <v>329</v>
      </c>
      <c r="J46" s="1" t="s">
        <v>406</v>
      </c>
      <c r="K46" s="1">
        <v>45</v>
      </c>
      <c r="L46" s="1" t="s">
        <v>510</v>
      </c>
      <c r="M46" s="1" t="str">
        <f t="shared" si="1"/>
        <v>07300</v>
      </c>
    </row>
    <row r="47" spans="1:13" x14ac:dyDescent="0.15">
      <c r="A47" s="1" t="s">
        <v>407</v>
      </c>
      <c r="B47" s="1">
        <v>46</v>
      </c>
      <c r="C47" s="2" t="s">
        <v>511</v>
      </c>
      <c r="D47" s="2" t="s">
        <v>165</v>
      </c>
      <c r="E47" s="1"/>
      <c r="I47" s="1" t="s">
        <v>330</v>
      </c>
      <c r="J47" s="1" t="s">
        <v>408</v>
      </c>
      <c r="K47" s="1">
        <v>46</v>
      </c>
      <c r="L47" s="1" t="s">
        <v>512</v>
      </c>
      <c r="M47" s="1" t="str">
        <f t="shared" si="1"/>
        <v>07400</v>
      </c>
    </row>
    <row r="48" spans="1:13" x14ac:dyDescent="0.15">
      <c r="A48" s="1" t="s">
        <v>409</v>
      </c>
      <c r="B48" s="1">
        <v>47</v>
      </c>
      <c r="C48" s="2" t="s">
        <v>513</v>
      </c>
      <c r="D48" s="2" t="s">
        <v>169</v>
      </c>
      <c r="E48" s="1"/>
      <c r="I48" s="1" t="s">
        <v>331</v>
      </c>
      <c r="J48" s="1" t="s">
        <v>410</v>
      </c>
      <c r="K48" s="1">
        <v>47</v>
      </c>
      <c r="L48" s="1" t="s">
        <v>514</v>
      </c>
      <c r="M48" s="1" t="str">
        <f t="shared" si="1"/>
        <v>08400</v>
      </c>
    </row>
    <row r="49" spans="1:13" x14ac:dyDescent="0.15">
      <c r="A49" s="1" t="s">
        <v>411</v>
      </c>
      <c r="B49" s="1">
        <v>48</v>
      </c>
      <c r="C49" s="2" t="s">
        <v>517</v>
      </c>
      <c r="D49" s="2" t="s">
        <v>170</v>
      </c>
      <c r="E49" s="1"/>
      <c r="I49" s="1" t="s">
        <v>332</v>
      </c>
      <c r="J49" s="1" t="s">
        <v>412</v>
      </c>
      <c r="K49" s="1">
        <v>48</v>
      </c>
      <c r="L49" s="1" t="s">
        <v>518</v>
      </c>
      <c r="M49" s="1" t="str">
        <f t="shared" si="1"/>
        <v>08800</v>
      </c>
    </row>
    <row r="50" spans="1:13" x14ac:dyDescent="0.15">
      <c r="A50" s="1" t="s">
        <v>413</v>
      </c>
      <c r="B50" s="1">
        <v>49</v>
      </c>
      <c r="C50" s="2" t="s">
        <v>515</v>
      </c>
      <c r="D50" s="2" t="s">
        <v>171</v>
      </c>
      <c r="E50" s="1"/>
      <c r="I50" s="1" t="s">
        <v>333</v>
      </c>
      <c r="J50" s="1" t="s">
        <v>414</v>
      </c>
      <c r="K50" s="1">
        <v>49</v>
      </c>
      <c r="L50" s="1" t="s">
        <v>516</v>
      </c>
      <c r="M50" s="1" t="str">
        <f t="shared" si="1"/>
        <v>09400</v>
      </c>
    </row>
    <row r="51" spans="1:13" x14ac:dyDescent="0.15">
      <c r="A51" s="1" t="s">
        <v>415</v>
      </c>
      <c r="B51" s="1">
        <v>50</v>
      </c>
      <c r="C51" s="2" t="s">
        <v>519</v>
      </c>
      <c r="D51" s="2" t="s">
        <v>172</v>
      </c>
      <c r="E51" s="1"/>
      <c r="I51" s="1" t="s">
        <v>334</v>
      </c>
      <c r="J51" s="1" t="s">
        <v>416</v>
      </c>
      <c r="K51" s="1">
        <v>50</v>
      </c>
      <c r="L51" s="1" t="s">
        <v>520</v>
      </c>
      <c r="M51" s="1" t="str">
        <f t="shared" si="1"/>
        <v>09300</v>
      </c>
    </row>
    <row r="52" spans="1:13" x14ac:dyDescent="0.15">
      <c r="A52" s="1" t="s">
        <v>425</v>
      </c>
      <c r="B52" s="1">
        <v>51</v>
      </c>
      <c r="C52" s="2" t="s">
        <v>529</v>
      </c>
      <c r="D52" s="2" t="s">
        <v>554</v>
      </c>
      <c r="E52" s="1"/>
      <c r="I52" s="1" t="s">
        <v>339</v>
      </c>
      <c r="J52" s="1" t="s">
        <v>426</v>
      </c>
      <c r="K52" s="1">
        <v>51</v>
      </c>
      <c r="L52" s="1" t="s">
        <v>530</v>
      </c>
      <c r="M52" s="1" t="str">
        <f t="shared" si="1"/>
        <v>01010</v>
      </c>
    </row>
    <row r="53" spans="1:13" x14ac:dyDescent="0.15">
      <c r="A53" s="1" t="s">
        <v>833</v>
      </c>
      <c r="B53" s="1">
        <v>52</v>
      </c>
      <c r="C53" s="2" t="s">
        <v>834</v>
      </c>
      <c r="D53" s="2" t="s">
        <v>835</v>
      </c>
      <c r="E53" s="1"/>
      <c r="I53" s="1" t="s">
        <v>836</v>
      </c>
      <c r="J53" s="1" t="s">
        <v>833</v>
      </c>
      <c r="K53" s="1">
        <v>52</v>
      </c>
      <c r="L53" s="2" t="s">
        <v>834</v>
      </c>
      <c r="M53" s="1" t="str">
        <f t="shared" si="1"/>
        <v>05210</v>
      </c>
    </row>
    <row r="54" spans="1:13" x14ac:dyDescent="0.15">
      <c r="A54" s="1" t="s">
        <v>427</v>
      </c>
      <c r="B54" s="1">
        <v>53</v>
      </c>
      <c r="C54" s="2" t="s">
        <v>531</v>
      </c>
      <c r="D54" s="2" t="s">
        <v>550</v>
      </c>
      <c r="E54" s="1"/>
      <c r="I54" s="1" t="s">
        <v>340</v>
      </c>
      <c r="J54" s="1" t="s">
        <v>428</v>
      </c>
      <c r="K54" s="1">
        <v>53</v>
      </c>
      <c r="L54" s="1" t="s">
        <v>532</v>
      </c>
      <c r="M54" s="1" t="str">
        <f t="shared" si="1"/>
        <v>00220</v>
      </c>
    </row>
    <row r="55" spans="1:13" x14ac:dyDescent="0.15">
      <c r="A55" s="1" t="s">
        <v>837</v>
      </c>
      <c r="B55" s="1">
        <v>54</v>
      </c>
      <c r="C55" s="2" t="s">
        <v>838</v>
      </c>
      <c r="D55" s="2" t="s">
        <v>839</v>
      </c>
      <c r="E55" s="1"/>
      <c r="I55" s="1" t="s">
        <v>840</v>
      </c>
      <c r="J55" s="1" t="s">
        <v>837</v>
      </c>
      <c r="K55" s="1">
        <v>54</v>
      </c>
      <c r="L55" s="1" t="s">
        <v>838</v>
      </c>
      <c r="M55" s="1" t="str">
        <f t="shared" si="1"/>
        <v>00820</v>
      </c>
    </row>
    <row r="56" spans="1:13" x14ac:dyDescent="0.15">
      <c r="A56" s="3" t="s">
        <v>841</v>
      </c>
      <c r="B56" s="1">
        <v>55</v>
      </c>
      <c r="C56" s="2" t="s">
        <v>842</v>
      </c>
      <c r="D56" s="2" t="s">
        <v>843</v>
      </c>
      <c r="I56" s="1" t="s">
        <v>844</v>
      </c>
      <c r="J56" s="3" t="s">
        <v>841</v>
      </c>
      <c r="K56" s="1">
        <v>55</v>
      </c>
      <c r="L56" s="1" t="s">
        <v>842</v>
      </c>
      <c r="M56" s="1" t="str">
        <f t="shared" si="1"/>
        <v>07320</v>
      </c>
    </row>
    <row r="57" spans="1:13" x14ac:dyDescent="0.15">
      <c r="A57" s="1" t="s">
        <v>433</v>
      </c>
      <c r="B57" s="1">
        <v>56</v>
      </c>
      <c r="C57" s="2" t="s">
        <v>533</v>
      </c>
      <c r="D57" s="2" t="s">
        <v>765</v>
      </c>
      <c r="I57" s="1" t="s">
        <v>763</v>
      </c>
      <c r="J57" s="1" t="s">
        <v>434</v>
      </c>
      <c r="K57" s="1">
        <v>56</v>
      </c>
      <c r="L57" s="1" t="s">
        <v>534</v>
      </c>
      <c r="M57" s="1" t="str">
        <f t="shared" si="1"/>
        <v>00440</v>
      </c>
    </row>
    <row r="58" spans="1:13" x14ac:dyDescent="0.15">
      <c r="A58" s="1" t="s">
        <v>435</v>
      </c>
      <c r="B58" s="1">
        <v>57</v>
      </c>
      <c r="C58" s="2" t="s">
        <v>535</v>
      </c>
      <c r="D58" s="2" t="s">
        <v>767</v>
      </c>
      <c r="I58" s="1" t="s">
        <v>764</v>
      </c>
      <c r="J58" s="1" t="s">
        <v>436</v>
      </c>
      <c r="K58" s="1">
        <v>57</v>
      </c>
      <c r="L58" s="1" t="s">
        <v>536</v>
      </c>
      <c r="M58" s="1" t="str">
        <f t="shared" si="1"/>
        <v>04740</v>
      </c>
    </row>
    <row r="59" spans="1:13" x14ac:dyDescent="0.15">
      <c r="A59" s="1" t="s">
        <v>770</v>
      </c>
      <c r="B59" s="1">
        <v>58</v>
      </c>
      <c r="C59" s="2" t="s">
        <v>772</v>
      </c>
      <c r="D59" s="2" t="s">
        <v>776</v>
      </c>
      <c r="I59" s="1" t="s">
        <v>768</v>
      </c>
      <c r="J59" s="1" t="s">
        <v>770</v>
      </c>
      <c r="K59" s="1">
        <v>58</v>
      </c>
      <c r="L59" s="1" t="s">
        <v>773</v>
      </c>
      <c r="M59" s="1" t="str">
        <f t="shared" si="1"/>
        <v>60150</v>
      </c>
    </row>
    <row r="60" spans="1:13" x14ac:dyDescent="0.15">
      <c r="A60" s="1" t="s">
        <v>771</v>
      </c>
      <c r="B60" s="1">
        <v>59</v>
      </c>
      <c r="C60" s="2" t="s">
        <v>774</v>
      </c>
      <c r="D60" s="2" t="s">
        <v>776</v>
      </c>
      <c r="I60" s="1" t="s">
        <v>769</v>
      </c>
      <c r="J60" s="1" t="s">
        <v>771</v>
      </c>
      <c r="K60" s="1">
        <v>59</v>
      </c>
      <c r="L60" s="1" t="s">
        <v>775</v>
      </c>
      <c r="M60" s="1" t="str">
        <f t="shared" si="1"/>
        <v>60150</v>
      </c>
    </row>
  </sheetData>
  <sheetProtection algorithmName="SHA-512" hashValue="gRkQ7gonYwuKE2dUcMUksDBVBTCLWEoXtMEUe9ezlVPTDkjjLa82XdLthNoW6fiwQhlfTZ75es6No3RjXw5l5A==" saltValue="bl6hBob+YQ6xkwQ4xd4RCg==" spinCount="100000" sheet="1" objects="1" scenarios="1"/>
  <sortState xmlns:xlrd2="http://schemas.microsoft.com/office/spreadsheetml/2017/richdata2" ref="I2:M58">
    <sortCondition ref="K2:K58"/>
  </sortState>
  <phoneticPr fontId="18"/>
  <pageMargins left="0.7" right="0.7" top="0.75" bottom="0.75" header="0.3" footer="0.3"/>
  <pageSetup paperSize="9" orientation="portrait"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0000"/>
  </sheetPr>
  <dimension ref="A1:S150"/>
  <sheetViews>
    <sheetView workbookViewId="0">
      <selection activeCell="A22" sqref="A22"/>
    </sheetView>
  </sheetViews>
  <sheetFormatPr defaultColWidth="9" defaultRowHeight="13.5" x14ac:dyDescent="0.15"/>
  <cols>
    <col min="1" max="1" width="5.625" style="6" customWidth="1"/>
    <col min="2" max="2" width="11" style="194" customWidth="1"/>
    <col min="3" max="3" width="15" style="6" bestFit="1" customWidth="1"/>
    <col min="4" max="4" width="5.25" style="6" customWidth="1"/>
    <col min="5" max="5" width="19.375" style="6" customWidth="1"/>
    <col min="6" max="6" width="14" style="6" customWidth="1"/>
    <col min="7" max="7" width="5.125" style="6" customWidth="1"/>
    <col min="8" max="8" width="9" style="6"/>
    <col min="9" max="9" width="5.125" style="6" customWidth="1"/>
    <col min="10" max="10" width="6.75" style="6" customWidth="1"/>
    <col min="11" max="12" width="9" style="6"/>
    <col min="13" max="13" width="1.875" style="6" customWidth="1"/>
    <col min="14" max="14" width="10.375" style="6" bestFit="1" customWidth="1"/>
    <col min="15" max="16" width="9" style="6"/>
    <col min="17" max="17" width="10.375" style="6" bestFit="1" customWidth="1"/>
    <col min="18" max="16384" width="9" style="6"/>
  </cols>
  <sheetData>
    <row r="1" spans="1:19" x14ac:dyDescent="0.15">
      <c r="B1" s="194" t="s">
        <v>13</v>
      </c>
      <c r="C1" s="14" t="s">
        <v>15</v>
      </c>
      <c r="D1" s="14" t="s">
        <v>29</v>
      </c>
      <c r="E1" s="14" t="s">
        <v>21</v>
      </c>
      <c r="F1" s="14" t="s">
        <v>30</v>
      </c>
      <c r="G1" s="14" t="s">
        <v>20</v>
      </c>
      <c r="H1" s="14" t="s">
        <v>25</v>
      </c>
      <c r="I1" s="14" t="s">
        <v>129</v>
      </c>
      <c r="J1" s="14" t="s">
        <v>27</v>
      </c>
      <c r="N1" s="45" t="s">
        <v>7</v>
      </c>
      <c r="O1" s="45" t="s">
        <v>146</v>
      </c>
      <c r="P1" s="45" t="s">
        <v>147</v>
      </c>
      <c r="Q1" s="46" t="s">
        <v>8</v>
      </c>
      <c r="R1" s="46" t="s">
        <v>148</v>
      </c>
      <c r="S1" s="46" t="s">
        <v>149</v>
      </c>
    </row>
    <row r="2" spans="1:19" x14ac:dyDescent="0.15">
      <c r="A2" s="6">
        <v>1</v>
      </c>
      <c r="B2" s="194" t="str">
        <f>個人種目入力!AD7</f>
        <v/>
      </c>
      <c r="C2" s="6" t="str">
        <f>個人種目入力!AJ7</f>
        <v xml:space="preserve"> </v>
      </c>
      <c r="D2" s="6" t="str">
        <f>個人種目入力!AK7</f>
        <v/>
      </c>
      <c r="E2" s="6" t="str">
        <f>個人種目入力!AL7</f>
        <v/>
      </c>
      <c r="F2" s="6" t="str">
        <f>個人種目入力!AM7</f>
        <v/>
      </c>
      <c r="G2" s="6" t="str">
        <f>個人種目入力!AN7</f>
        <v/>
      </c>
      <c r="H2" s="6" t="str">
        <f>個人種目入力!AO7</f>
        <v/>
      </c>
      <c r="I2" s="6" t="str">
        <f>個人種目入力!AP7</f>
        <v/>
      </c>
      <c r="J2" s="6" t="str">
        <f>IF(ISBLANK(個人種目入力!AQ7),"",個人種目入力!AQ7)</f>
        <v/>
      </c>
      <c r="N2" s="45" t="str">
        <f>IF(B2="","",IF(B2&lt;200000000,B2,""))</f>
        <v/>
      </c>
      <c r="O2" s="45" t="str">
        <f t="shared" ref="O2:O33" si="0">IF(N2="","",1/COUNTIF($N$2:$N$150,N2))</f>
        <v/>
      </c>
      <c r="P2" s="47">
        <f>SUM(O2:O150)</f>
        <v>0</v>
      </c>
      <c r="Q2" s="46" t="str">
        <f>IF(B2="","",IF(B2&gt;200000000,B2,""))</f>
        <v/>
      </c>
      <c r="R2" s="46" t="str">
        <f t="shared" ref="R2:R33" si="1">IF(Q2="","",1/COUNTIF($Q$2:$Q$150,Q2))</f>
        <v/>
      </c>
      <c r="S2" s="48">
        <f>SUM(R2:R150)</f>
        <v>0</v>
      </c>
    </row>
    <row r="3" spans="1:19" x14ac:dyDescent="0.15">
      <c r="A3" s="6">
        <v>2</v>
      </c>
      <c r="B3" s="194" t="str">
        <f>個人種目入力!AD8</f>
        <v/>
      </c>
      <c r="C3" s="6" t="str">
        <f>個人種目入力!AJ8</f>
        <v xml:space="preserve"> </v>
      </c>
      <c r="D3" s="6" t="str">
        <f>個人種目入力!AK8</f>
        <v/>
      </c>
      <c r="E3" s="6" t="str">
        <f>個人種目入力!AL8</f>
        <v/>
      </c>
      <c r="F3" s="6" t="str">
        <f>個人種目入力!AM8</f>
        <v/>
      </c>
      <c r="G3" s="6" t="str">
        <f>個人種目入力!AN8</f>
        <v/>
      </c>
      <c r="H3" s="6" t="str">
        <f>個人種目入力!AO8</f>
        <v/>
      </c>
      <c r="I3" s="6" t="str">
        <f>個人種目入力!AP8</f>
        <v/>
      </c>
      <c r="J3" s="6" t="str">
        <f>IF(ISBLANK(個人種目入力!AQ8),"",個人種目入力!AQ8)</f>
        <v/>
      </c>
      <c r="N3" s="45" t="str">
        <f t="shared" ref="N3:N66" si="2">IF(B3="","",IF(B3&lt;200000000,B3,""))</f>
        <v/>
      </c>
      <c r="O3" s="45" t="str">
        <f t="shared" si="0"/>
        <v/>
      </c>
      <c r="P3" s="45"/>
      <c r="Q3" s="46" t="str">
        <f t="shared" ref="Q3:Q66" si="3">IF(B3="","",IF(B3&gt;200000000,B3,""))</f>
        <v/>
      </c>
      <c r="R3" s="46" t="str">
        <f t="shared" si="1"/>
        <v/>
      </c>
      <c r="S3" s="46"/>
    </row>
    <row r="4" spans="1:19" x14ac:dyDescent="0.15">
      <c r="A4" s="6">
        <v>3</v>
      </c>
      <c r="B4" s="194" t="str">
        <f>個人種目入力!AD9</f>
        <v/>
      </c>
      <c r="C4" s="6" t="str">
        <f>個人種目入力!AJ9</f>
        <v xml:space="preserve"> </v>
      </c>
      <c r="D4" s="6" t="str">
        <f>個人種目入力!AK9</f>
        <v/>
      </c>
      <c r="E4" s="6" t="str">
        <f>個人種目入力!AL9</f>
        <v/>
      </c>
      <c r="F4" s="6" t="str">
        <f>個人種目入力!AM9</f>
        <v/>
      </c>
      <c r="G4" s="6" t="str">
        <f>個人種目入力!AN9</f>
        <v/>
      </c>
      <c r="H4" s="6" t="str">
        <f>個人種目入力!AO9</f>
        <v/>
      </c>
      <c r="I4" s="6" t="str">
        <f>個人種目入力!AP9</f>
        <v/>
      </c>
      <c r="J4" s="6" t="str">
        <f>IF(ISBLANK(個人種目入力!AQ9),"",個人種目入力!AQ9)</f>
        <v/>
      </c>
      <c r="N4" s="45" t="str">
        <f t="shared" si="2"/>
        <v/>
      </c>
      <c r="O4" s="45" t="str">
        <f t="shared" si="0"/>
        <v/>
      </c>
      <c r="P4" s="45"/>
      <c r="Q4" s="46" t="str">
        <f t="shared" si="3"/>
        <v/>
      </c>
      <c r="R4" s="46" t="str">
        <f t="shared" si="1"/>
        <v/>
      </c>
      <c r="S4" s="46"/>
    </row>
    <row r="5" spans="1:19" x14ac:dyDescent="0.15">
      <c r="A5" s="6">
        <v>4</v>
      </c>
      <c r="B5" s="194" t="str">
        <f>個人種目入力!AD10</f>
        <v/>
      </c>
      <c r="C5" s="6" t="str">
        <f>個人種目入力!AJ10</f>
        <v xml:space="preserve"> </v>
      </c>
      <c r="D5" s="6" t="str">
        <f>個人種目入力!AK10</f>
        <v/>
      </c>
      <c r="E5" s="6" t="str">
        <f>個人種目入力!AL10</f>
        <v/>
      </c>
      <c r="F5" s="6" t="str">
        <f>個人種目入力!AM10</f>
        <v/>
      </c>
      <c r="G5" s="6" t="str">
        <f>個人種目入力!AN10</f>
        <v/>
      </c>
      <c r="H5" s="6" t="str">
        <f>個人種目入力!AO10</f>
        <v/>
      </c>
      <c r="I5" s="6" t="str">
        <f>個人種目入力!AP10</f>
        <v/>
      </c>
      <c r="J5" s="6" t="str">
        <f>IF(ISBLANK(個人種目入力!AQ10),"",個人種目入力!AQ10)</f>
        <v/>
      </c>
      <c r="N5" s="45" t="str">
        <f t="shared" si="2"/>
        <v/>
      </c>
      <c r="O5" s="45" t="str">
        <f t="shared" si="0"/>
        <v/>
      </c>
      <c r="P5" s="45"/>
      <c r="Q5" s="46" t="str">
        <f t="shared" si="3"/>
        <v/>
      </c>
      <c r="R5" s="46" t="str">
        <f t="shared" si="1"/>
        <v/>
      </c>
      <c r="S5" s="46"/>
    </row>
    <row r="6" spans="1:19" x14ac:dyDescent="0.15">
      <c r="A6" s="6">
        <v>5</v>
      </c>
      <c r="B6" s="194" t="str">
        <f>個人種目入力!AD11</f>
        <v/>
      </c>
      <c r="C6" s="6" t="str">
        <f>個人種目入力!AJ11</f>
        <v xml:space="preserve"> </v>
      </c>
      <c r="D6" s="6" t="str">
        <f>個人種目入力!AK11</f>
        <v/>
      </c>
      <c r="E6" s="6" t="str">
        <f>個人種目入力!AL11</f>
        <v/>
      </c>
      <c r="F6" s="6" t="str">
        <f>個人種目入力!AM11</f>
        <v/>
      </c>
      <c r="G6" s="6" t="str">
        <f>個人種目入力!AN11</f>
        <v/>
      </c>
      <c r="H6" s="6" t="str">
        <f>個人種目入力!AO11</f>
        <v/>
      </c>
      <c r="I6" s="6" t="str">
        <f>個人種目入力!AP11</f>
        <v/>
      </c>
      <c r="J6" s="6" t="str">
        <f>IF(ISBLANK(個人種目入力!AQ11),"",個人種目入力!AQ11)</f>
        <v/>
      </c>
      <c r="N6" s="45" t="str">
        <f t="shared" si="2"/>
        <v/>
      </c>
      <c r="O6" s="45" t="str">
        <f t="shared" si="0"/>
        <v/>
      </c>
      <c r="P6" s="45"/>
      <c r="Q6" s="46" t="str">
        <f t="shared" si="3"/>
        <v/>
      </c>
      <c r="R6" s="46" t="str">
        <f t="shared" si="1"/>
        <v/>
      </c>
      <c r="S6" s="46"/>
    </row>
    <row r="7" spans="1:19" x14ac:dyDescent="0.15">
      <c r="A7" s="6">
        <v>6</v>
      </c>
      <c r="B7" s="194" t="str">
        <f>個人種目入力!AD12</f>
        <v/>
      </c>
      <c r="C7" s="6" t="str">
        <f>個人種目入力!AJ12</f>
        <v xml:space="preserve"> </v>
      </c>
      <c r="D7" s="6" t="str">
        <f>個人種目入力!AK12</f>
        <v/>
      </c>
      <c r="E7" s="6" t="str">
        <f>個人種目入力!AL12</f>
        <v/>
      </c>
      <c r="F7" s="6" t="str">
        <f>個人種目入力!AM12</f>
        <v/>
      </c>
      <c r="G7" s="6" t="str">
        <f>個人種目入力!AN12</f>
        <v/>
      </c>
      <c r="H7" s="6" t="str">
        <f>個人種目入力!AO12</f>
        <v/>
      </c>
      <c r="I7" s="6" t="str">
        <f>個人種目入力!AP12</f>
        <v/>
      </c>
      <c r="J7" s="6" t="str">
        <f>IF(ISBLANK(個人種目入力!AQ12),"",個人種目入力!AQ12)</f>
        <v/>
      </c>
      <c r="N7" s="45" t="str">
        <f t="shared" si="2"/>
        <v/>
      </c>
      <c r="O7" s="45" t="str">
        <f t="shared" si="0"/>
        <v/>
      </c>
      <c r="P7" s="45"/>
      <c r="Q7" s="46" t="str">
        <f t="shared" si="3"/>
        <v/>
      </c>
      <c r="R7" s="46" t="str">
        <f t="shared" si="1"/>
        <v/>
      </c>
      <c r="S7" s="46"/>
    </row>
    <row r="8" spans="1:19" x14ac:dyDescent="0.15">
      <c r="A8" s="6">
        <v>7</v>
      </c>
      <c r="B8" s="194" t="str">
        <f>個人種目入力!AD13</f>
        <v/>
      </c>
      <c r="C8" s="6" t="str">
        <f>個人種目入力!AJ13</f>
        <v xml:space="preserve"> </v>
      </c>
      <c r="D8" s="6" t="str">
        <f>個人種目入力!AK13</f>
        <v/>
      </c>
      <c r="E8" s="6" t="str">
        <f>個人種目入力!AL13</f>
        <v/>
      </c>
      <c r="F8" s="6" t="str">
        <f>個人種目入力!AM13</f>
        <v/>
      </c>
      <c r="G8" s="6" t="str">
        <f>個人種目入力!AN13</f>
        <v/>
      </c>
      <c r="H8" s="6" t="str">
        <f>個人種目入力!AO13</f>
        <v/>
      </c>
      <c r="I8" s="6" t="str">
        <f>個人種目入力!AP13</f>
        <v/>
      </c>
      <c r="J8" s="6" t="str">
        <f>IF(ISBLANK(個人種目入力!AQ13),"",個人種目入力!AQ13)</f>
        <v/>
      </c>
      <c r="N8" s="45" t="str">
        <f t="shared" si="2"/>
        <v/>
      </c>
      <c r="O8" s="45" t="str">
        <f t="shared" si="0"/>
        <v/>
      </c>
      <c r="P8" s="45"/>
      <c r="Q8" s="46" t="str">
        <f t="shared" si="3"/>
        <v/>
      </c>
      <c r="R8" s="46" t="str">
        <f t="shared" si="1"/>
        <v/>
      </c>
      <c r="S8" s="46"/>
    </row>
    <row r="9" spans="1:19" x14ac:dyDescent="0.15">
      <c r="A9" s="6">
        <v>8</v>
      </c>
      <c r="B9" s="194" t="str">
        <f>個人種目入力!AD14</f>
        <v/>
      </c>
      <c r="C9" s="6" t="str">
        <f>個人種目入力!AJ14</f>
        <v xml:space="preserve"> </v>
      </c>
      <c r="D9" s="6" t="str">
        <f>個人種目入力!AK14</f>
        <v/>
      </c>
      <c r="E9" s="6" t="str">
        <f>個人種目入力!AL14</f>
        <v/>
      </c>
      <c r="F9" s="6" t="str">
        <f>個人種目入力!AM14</f>
        <v/>
      </c>
      <c r="G9" s="6" t="str">
        <f>個人種目入力!AN14</f>
        <v/>
      </c>
      <c r="H9" s="6" t="str">
        <f>個人種目入力!AO14</f>
        <v/>
      </c>
      <c r="I9" s="6" t="str">
        <f>個人種目入力!AP14</f>
        <v/>
      </c>
      <c r="J9" s="6" t="str">
        <f>IF(ISBLANK(個人種目入力!AQ14),"",個人種目入力!AQ14)</f>
        <v/>
      </c>
      <c r="N9" s="45" t="str">
        <f t="shared" si="2"/>
        <v/>
      </c>
      <c r="O9" s="45" t="str">
        <f t="shared" si="0"/>
        <v/>
      </c>
      <c r="P9" s="45"/>
      <c r="Q9" s="46" t="str">
        <f t="shared" si="3"/>
        <v/>
      </c>
      <c r="R9" s="46" t="str">
        <f t="shared" si="1"/>
        <v/>
      </c>
      <c r="S9" s="46"/>
    </row>
    <row r="10" spans="1:19" x14ac:dyDescent="0.15">
      <c r="A10" s="6">
        <v>9</v>
      </c>
      <c r="B10" s="194" t="str">
        <f>個人種目入力!AD15</f>
        <v/>
      </c>
      <c r="C10" s="6" t="str">
        <f>個人種目入力!AJ15</f>
        <v xml:space="preserve"> </v>
      </c>
      <c r="D10" s="6" t="str">
        <f>個人種目入力!AK15</f>
        <v/>
      </c>
      <c r="E10" s="6" t="str">
        <f>個人種目入力!AL15</f>
        <v/>
      </c>
      <c r="F10" s="6" t="str">
        <f>個人種目入力!AM15</f>
        <v/>
      </c>
      <c r="G10" s="6" t="str">
        <f>個人種目入力!AN15</f>
        <v/>
      </c>
      <c r="H10" s="6" t="str">
        <f>個人種目入力!AO15</f>
        <v/>
      </c>
      <c r="I10" s="6" t="str">
        <f>個人種目入力!AP15</f>
        <v/>
      </c>
      <c r="J10" s="6" t="str">
        <f>IF(ISBLANK(個人種目入力!AQ15),"",個人種目入力!AQ15)</f>
        <v/>
      </c>
      <c r="N10" s="45" t="str">
        <f t="shared" si="2"/>
        <v/>
      </c>
      <c r="O10" s="45" t="str">
        <f t="shared" si="0"/>
        <v/>
      </c>
      <c r="P10" s="45"/>
      <c r="Q10" s="46" t="str">
        <f t="shared" si="3"/>
        <v/>
      </c>
      <c r="R10" s="46" t="str">
        <f t="shared" si="1"/>
        <v/>
      </c>
      <c r="S10" s="46"/>
    </row>
    <row r="11" spans="1:19" x14ac:dyDescent="0.15">
      <c r="A11" s="6">
        <v>10</v>
      </c>
      <c r="B11" s="194" t="str">
        <f>個人種目入力!AD16</f>
        <v/>
      </c>
      <c r="C11" s="6" t="str">
        <f>個人種目入力!AJ16</f>
        <v xml:space="preserve"> </v>
      </c>
      <c r="D11" s="6" t="str">
        <f>個人種目入力!AK16</f>
        <v/>
      </c>
      <c r="E11" s="6" t="str">
        <f>個人種目入力!AL16</f>
        <v/>
      </c>
      <c r="F11" s="6" t="str">
        <f>個人種目入力!AM16</f>
        <v/>
      </c>
      <c r="G11" s="6" t="str">
        <f>個人種目入力!AN16</f>
        <v/>
      </c>
      <c r="H11" s="6" t="str">
        <f>個人種目入力!AO16</f>
        <v/>
      </c>
      <c r="I11" s="6" t="str">
        <f>個人種目入力!AP16</f>
        <v/>
      </c>
      <c r="J11" s="6" t="str">
        <f>IF(ISBLANK(個人種目入力!AQ16),"",個人種目入力!AQ16)</f>
        <v/>
      </c>
      <c r="N11" s="45" t="str">
        <f t="shared" si="2"/>
        <v/>
      </c>
      <c r="O11" s="45" t="str">
        <f t="shared" si="0"/>
        <v/>
      </c>
      <c r="P11" s="45"/>
      <c r="Q11" s="46" t="str">
        <f t="shared" si="3"/>
        <v/>
      </c>
      <c r="R11" s="46" t="str">
        <f t="shared" si="1"/>
        <v/>
      </c>
      <c r="S11" s="46"/>
    </row>
    <row r="12" spans="1:19" x14ac:dyDescent="0.15">
      <c r="A12" s="6">
        <v>11</v>
      </c>
      <c r="B12" s="194" t="str">
        <f>個人種目入力!AD17</f>
        <v/>
      </c>
      <c r="C12" s="6" t="str">
        <f>個人種目入力!AJ17</f>
        <v xml:space="preserve"> </v>
      </c>
      <c r="D12" s="6" t="str">
        <f>個人種目入力!AK17</f>
        <v/>
      </c>
      <c r="E12" s="6" t="str">
        <f>個人種目入力!AL17</f>
        <v/>
      </c>
      <c r="F12" s="6" t="str">
        <f>個人種目入力!AM17</f>
        <v/>
      </c>
      <c r="G12" s="6" t="str">
        <f>個人種目入力!AN17</f>
        <v/>
      </c>
      <c r="H12" s="6" t="str">
        <f>個人種目入力!AO17</f>
        <v/>
      </c>
      <c r="I12" s="6" t="str">
        <f>個人種目入力!AP17</f>
        <v/>
      </c>
      <c r="J12" s="6" t="str">
        <f>IF(ISBLANK(個人種目入力!AQ17),"",個人種目入力!AQ17)</f>
        <v/>
      </c>
      <c r="N12" s="45" t="str">
        <f t="shared" si="2"/>
        <v/>
      </c>
      <c r="O12" s="45" t="str">
        <f t="shared" si="0"/>
        <v/>
      </c>
      <c r="P12" s="45"/>
      <c r="Q12" s="46" t="str">
        <f t="shared" si="3"/>
        <v/>
      </c>
      <c r="R12" s="46" t="str">
        <f t="shared" si="1"/>
        <v/>
      </c>
      <c r="S12" s="46"/>
    </row>
    <row r="13" spans="1:19" x14ac:dyDescent="0.15">
      <c r="A13" s="6">
        <v>12</v>
      </c>
      <c r="B13" s="194" t="str">
        <f>個人種目入力!AD18</f>
        <v/>
      </c>
      <c r="C13" s="6" t="str">
        <f>個人種目入力!AJ18</f>
        <v xml:space="preserve"> </v>
      </c>
      <c r="D13" s="6" t="str">
        <f>個人種目入力!AK18</f>
        <v/>
      </c>
      <c r="E13" s="6" t="str">
        <f>個人種目入力!AL18</f>
        <v/>
      </c>
      <c r="F13" s="6" t="str">
        <f>個人種目入力!AM18</f>
        <v/>
      </c>
      <c r="G13" s="6" t="str">
        <f>個人種目入力!AN18</f>
        <v/>
      </c>
      <c r="H13" s="6" t="str">
        <f>個人種目入力!AO18</f>
        <v/>
      </c>
      <c r="I13" s="6" t="str">
        <f>個人種目入力!AP18</f>
        <v/>
      </c>
      <c r="J13" s="6" t="str">
        <f>IF(ISBLANK(個人種目入力!AQ18),"",個人種目入力!AQ18)</f>
        <v/>
      </c>
      <c r="N13" s="45" t="str">
        <f t="shared" si="2"/>
        <v/>
      </c>
      <c r="O13" s="45" t="str">
        <f t="shared" si="0"/>
        <v/>
      </c>
      <c r="P13" s="45"/>
      <c r="Q13" s="46" t="str">
        <f t="shared" si="3"/>
        <v/>
      </c>
      <c r="R13" s="46" t="str">
        <f t="shared" si="1"/>
        <v/>
      </c>
      <c r="S13" s="46"/>
    </row>
    <row r="14" spans="1:19" x14ac:dyDescent="0.15">
      <c r="A14" s="6">
        <v>13</v>
      </c>
      <c r="B14" s="194" t="str">
        <f>個人種目入力!AD19</f>
        <v/>
      </c>
      <c r="C14" s="6" t="str">
        <f>個人種目入力!AJ19</f>
        <v xml:space="preserve"> </v>
      </c>
      <c r="D14" s="6" t="str">
        <f>個人種目入力!AK19</f>
        <v/>
      </c>
      <c r="E14" s="6" t="str">
        <f>個人種目入力!AL19</f>
        <v/>
      </c>
      <c r="F14" s="6" t="str">
        <f>個人種目入力!AM19</f>
        <v/>
      </c>
      <c r="G14" s="6" t="str">
        <f>個人種目入力!AN19</f>
        <v/>
      </c>
      <c r="H14" s="6" t="str">
        <f>個人種目入力!AO19</f>
        <v/>
      </c>
      <c r="I14" s="6" t="str">
        <f>個人種目入力!AP19</f>
        <v/>
      </c>
      <c r="J14" s="6" t="str">
        <f>IF(ISBLANK(個人種目入力!AQ19),"",個人種目入力!AQ19)</f>
        <v/>
      </c>
      <c r="N14" s="45" t="str">
        <f t="shared" si="2"/>
        <v/>
      </c>
      <c r="O14" s="45" t="str">
        <f t="shared" si="0"/>
        <v/>
      </c>
      <c r="P14" s="45"/>
      <c r="Q14" s="46" t="str">
        <f t="shared" si="3"/>
        <v/>
      </c>
      <c r="R14" s="46" t="str">
        <f t="shared" si="1"/>
        <v/>
      </c>
      <c r="S14" s="46"/>
    </row>
    <row r="15" spans="1:19" x14ac:dyDescent="0.15">
      <c r="A15" s="6">
        <v>14</v>
      </c>
      <c r="B15" s="194" t="str">
        <f>個人種目入力!AD20</f>
        <v/>
      </c>
      <c r="C15" s="6" t="str">
        <f>個人種目入力!AJ20</f>
        <v xml:space="preserve"> </v>
      </c>
      <c r="D15" s="6" t="str">
        <f>個人種目入力!AK20</f>
        <v/>
      </c>
      <c r="E15" s="6" t="str">
        <f>個人種目入力!AL20</f>
        <v/>
      </c>
      <c r="F15" s="6" t="str">
        <f>個人種目入力!AM20</f>
        <v/>
      </c>
      <c r="G15" s="6" t="str">
        <f>個人種目入力!AN20</f>
        <v/>
      </c>
      <c r="H15" s="6" t="str">
        <f>個人種目入力!AO20</f>
        <v/>
      </c>
      <c r="I15" s="6" t="str">
        <f>個人種目入力!AP20</f>
        <v/>
      </c>
      <c r="J15" s="6" t="str">
        <f>IF(ISBLANK(個人種目入力!AQ20),"",個人種目入力!AQ20)</f>
        <v/>
      </c>
      <c r="N15" s="45" t="str">
        <f t="shared" si="2"/>
        <v/>
      </c>
      <c r="O15" s="45" t="str">
        <f t="shared" si="0"/>
        <v/>
      </c>
      <c r="P15" s="45"/>
      <c r="Q15" s="46" t="str">
        <f t="shared" si="3"/>
        <v/>
      </c>
      <c r="R15" s="46" t="str">
        <f t="shared" si="1"/>
        <v/>
      </c>
      <c r="S15" s="46"/>
    </row>
    <row r="16" spans="1:19" x14ac:dyDescent="0.15">
      <c r="A16" s="6">
        <v>15</v>
      </c>
      <c r="B16" s="194" t="str">
        <f>個人種目入力!AD21</f>
        <v/>
      </c>
      <c r="C16" s="6" t="str">
        <f>個人種目入力!AJ21</f>
        <v xml:space="preserve"> </v>
      </c>
      <c r="D16" s="6" t="str">
        <f>個人種目入力!AK21</f>
        <v/>
      </c>
      <c r="E16" s="6" t="str">
        <f>個人種目入力!AL21</f>
        <v/>
      </c>
      <c r="F16" s="6" t="str">
        <f>個人種目入力!AM21</f>
        <v/>
      </c>
      <c r="G16" s="6" t="str">
        <f>個人種目入力!AN21</f>
        <v/>
      </c>
      <c r="H16" s="6" t="str">
        <f>個人種目入力!AO21</f>
        <v/>
      </c>
      <c r="I16" s="6" t="str">
        <f>個人種目入力!AP21</f>
        <v/>
      </c>
      <c r="J16" s="6" t="str">
        <f>IF(ISBLANK(個人種目入力!AQ21),"",個人種目入力!AQ21)</f>
        <v/>
      </c>
      <c r="N16" s="45" t="str">
        <f t="shared" si="2"/>
        <v/>
      </c>
      <c r="O16" s="45" t="str">
        <f t="shared" si="0"/>
        <v/>
      </c>
      <c r="P16" s="45"/>
      <c r="Q16" s="46" t="str">
        <f t="shared" si="3"/>
        <v/>
      </c>
      <c r="R16" s="46" t="str">
        <f t="shared" si="1"/>
        <v/>
      </c>
      <c r="S16" s="46"/>
    </row>
    <row r="17" spans="1:19" x14ac:dyDescent="0.15">
      <c r="A17" s="6">
        <v>16</v>
      </c>
      <c r="B17" s="194" t="str">
        <f>個人種目入力!AD22</f>
        <v/>
      </c>
      <c r="C17" s="6" t="str">
        <f>個人種目入力!AJ22</f>
        <v xml:space="preserve"> </v>
      </c>
      <c r="D17" s="6" t="str">
        <f>個人種目入力!AK22</f>
        <v/>
      </c>
      <c r="E17" s="6" t="str">
        <f>個人種目入力!AL22</f>
        <v/>
      </c>
      <c r="F17" s="6" t="str">
        <f>個人種目入力!AM22</f>
        <v/>
      </c>
      <c r="G17" s="6" t="str">
        <f>個人種目入力!AN22</f>
        <v/>
      </c>
      <c r="H17" s="6" t="str">
        <f>個人種目入力!AO22</f>
        <v/>
      </c>
      <c r="I17" s="6" t="str">
        <f>個人種目入力!AP22</f>
        <v/>
      </c>
      <c r="J17" s="6" t="str">
        <f>IF(ISBLANK(個人種目入力!AQ22),"",個人種目入力!AQ22)</f>
        <v/>
      </c>
      <c r="N17" s="45" t="str">
        <f t="shared" si="2"/>
        <v/>
      </c>
      <c r="O17" s="45" t="str">
        <f t="shared" si="0"/>
        <v/>
      </c>
      <c r="P17" s="45"/>
      <c r="Q17" s="46" t="str">
        <f t="shared" si="3"/>
        <v/>
      </c>
      <c r="R17" s="46" t="str">
        <f t="shared" si="1"/>
        <v/>
      </c>
      <c r="S17" s="46"/>
    </row>
    <row r="18" spans="1:19" x14ac:dyDescent="0.15">
      <c r="A18" s="6">
        <v>17</v>
      </c>
      <c r="B18" s="194" t="str">
        <f>個人種目入力!AD23</f>
        <v/>
      </c>
      <c r="C18" s="6" t="str">
        <f>個人種目入力!AJ23</f>
        <v xml:space="preserve"> </v>
      </c>
      <c r="D18" s="6" t="str">
        <f>個人種目入力!AK23</f>
        <v/>
      </c>
      <c r="E18" s="6" t="str">
        <f>個人種目入力!AL23</f>
        <v/>
      </c>
      <c r="F18" s="6" t="str">
        <f>個人種目入力!AM23</f>
        <v/>
      </c>
      <c r="G18" s="6" t="str">
        <f>個人種目入力!AN23</f>
        <v/>
      </c>
      <c r="H18" s="6" t="str">
        <f>個人種目入力!AO23</f>
        <v/>
      </c>
      <c r="I18" s="6" t="str">
        <f>個人種目入力!AP23</f>
        <v/>
      </c>
      <c r="J18" s="6" t="str">
        <f>IF(ISBLANK(個人種目入力!AQ23),"",個人種目入力!AQ23)</f>
        <v/>
      </c>
      <c r="N18" s="45" t="str">
        <f t="shared" si="2"/>
        <v/>
      </c>
      <c r="O18" s="45" t="str">
        <f t="shared" si="0"/>
        <v/>
      </c>
      <c r="P18" s="45"/>
      <c r="Q18" s="46" t="str">
        <f t="shared" si="3"/>
        <v/>
      </c>
      <c r="R18" s="46" t="str">
        <f t="shared" si="1"/>
        <v/>
      </c>
      <c r="S18" s="46"/>
    </row>
    <row r="19" spans="1:19" x14ac:dyDescent="0.15">
      <c r="A19" s="6">
        <v>18</v>
      </c>
      <c r="B19" s="194" t="str">
        <f>個人種目入力!AD24</f>
        <v/>
      </c>
      <c r="C19" s="6" t="str">
        <f>個人種目入力!AJ24</f>
        <v xml:space="preserve"> </v>
      </c>
      <c r="D19" s="6" t="str">
        <f>個人種目入力!AK24</f>
        <v/>
      </c>
      <c r="E19" s="6" t="str">
        <f>個人種目入力!AL24</f>
        <v/>
      </c>
      <c r="F19" s="6" t="str">
        <f>個人種目入力!AM24</f>
        <v/>
      </c>
      <c r="G19" s="6" t="str">
        <f>個人種目入力!AN24</f>
        <v/>
      </c>
      <c r="H19" s="6" t="str">
        <f>個人種目入力!AO24</f>
        <v/>
      </c>
      <c r="I19" s="6" t="str">
        <f>個人種目入力!AP24</f>
        <v/>
      </c>
      <c r="J19" s="6" t="str">
        <f>IF(ISBLANK(個人種目入力!AQ24),"",個人種目入力!AQ24)</f>
        <v/>
      </c>
      <c r="N19" s="45" t="str">
        <f t="shared" si="2"/>
        <v/>
      </c>
      <c r="O19" s="45" t="str">
        <f t="shared" si="0"/>
        <v/>
      </c>
      <c r="P19" s="45"/>
      <c r="Q19" s="46" t="str">
        <f t="shared" si="3"/>
        <v/>
      </c>
      <c r="R19" s="46" t="str">
        <f t="shared" si="1"/>
        <v/>
      </c>
      <c r="S19" s="46"/>
    </row>
    <row r="20" spans="1:19" x14ac:dyDescent="0.15">
      <c r="A20" s="6">
        <v>19</v>
      </c>
      <c r="B20" s="194" t="str">
        <f>個人種目入力!AD25</f>
        <v/>
      </c>
      <c r="C20" s="6" t="str">
        <f>個人種目入力!AJ25</f>
        <v xml:space="preserve"> </v>
      </c>
      <c r="D20" s="6" t="str">
        <f>個人種目入力!AK25</f>
        <v/>
      </c>
      <c r="E20" s="6" t="str">
        <f>個人種目入力!AL25</f>
        <v/>
      </c>
      <c r="F20" s="6" t="str">
        <f>個人種目入力!AM25</f>
        <v/>
      </c>
      <c r="G20" s="6" t="str">
        <f>個人種目入力!AN25</f>
        <v/>
      </c>
      <c r="H20" s="6" t="str">
        <f>個人種目入力!AO25</f>
        <v/>
      </c>
      <c r="I20" s="6" t="str">
        <f>個人種目入力!AP25</f>
        <v/>
      </c>
      <c r="J20" s="6" t="str">
        <f>IF(ISBLANK(個人種目入力!AQ25),"",個人種目入力!AQ25)</f>
        <v/>
      </c>
      <c r="N20" s="45" t="str">
        <f t="shared" si="2"/>
        <v/>
      </c>
      <c r="O20" s="45" t="str">
        <f t="shared" si="0"/>
        <v/>
      </c>
      <c r="P20" s="45"/>
      <c r="Q20" s="46" t="str">
        <f t="shared" si="3"/>
        <v/>
      </c>
      <c r="R20" s="46" t="str">
        <f t="shared" si="1"/>
        <v/>
      </c>
      <c r="S20" s="46"/>
    </row>
    <row r="21" spans="1:19" x14ac:dyDescent="0.15">
      <c r="A21" s="6">
        <v>20</v>
      </c>
      <c r="B21" s="194" t="str">
        <f>個人種目入力!AD26</f>
        <v/>
      </c>
      <c r="C21" s="6" t="str">
        <f>個人種目入力!AJ26</f>
        <v xml:space="preserve"> </v>
      </c>
      <c r="D21" s="6" t="str">
        <f>個人種目入力!AK26</f>
        <v/>
      </c>
      <c r="E21" s="6" t="str">
        <f>個人種目入力!AL26</f>
        <v/>
      </c>
      <c r="F21" s="6" t="str">
        <f>個人種目入力!AM26</f>
        <v/>
      </c>
      <c r="G21" s="6" t="str">
        <f>個人種目入力!AN26</f>
        <v/>
      </c>
      <c r="H21" s="6" t="str">
        <f>個人種目入力!AO26</f>
        <v/>
      </c>
      <c r="I21" s="6" t="str">
        <f>個人種目入力!AP26</f>
        <v/>
      </c>
      <c r="J21" s="6" t="str">
        <f>IF(ISBLANK(個人種目入力!AQ26),"",個人種目入力!AQ26)</f>
        <v/>
      </c>
      <c r="N21" s="45" t="str">
        <f t="shared" si="2"/>
        <v/>
      </c>
      <c r="O21" s="45" t="str">
        <f t="shared" si="0"/>
        <v/>
      </c>
      <c r="P21" s="45"/>
      <c r="Q21" s="46" t="str">
        <f t="shared" si="3"/>
        <v/>
      </c>
      <c r="R21" s="46" t="str">
        <f t="shared" si="1"/>
        <v/>
      </c>
      <c r="S21" s="46"/>
    </row>
    <row r="22" spans="1:19" x14ac:dyDescent="0.15">
      <c r="A22" s="6">
        <v>21</v>
      </c>
      <c r="B22" s="194" t="str">
        <f>個人種目入力!AD27</f>
        <v/>
      </c>
      <c r="C22" s="6" t="str">
        <f>個人種目入力!AJ27</f>
        <v xml:space="preserve"> </v>
      </c>
      <c r="D22" s="6" t="str">
        <f>個人種目入力!AK27</f>
        <v/>
      </c>
      <c r="E22" s="6" t="str">
        <f>個人種目入力!AL27</f>
        <v/>
      </c>
      <c r="F22" s="6" t="str">
        <f>個人種目入力!AM27</f>
        <v/>
      </c>
      <c r="G22" s="6" t="str">
        <f>個人種目入力!AN27</f>
        <v/>
      </c>
      <c r="H22" s="6" t="str">
        <f>個人種目入力!AO27</f>
        <v/>
      </c>
      <c r="I22" s="6" t="str">
        <f>個人種目入力!AP27</f>
        <v/>
      </c>
      <c r="J22" s="6" t="str">
        <f>IF(ISBLANK(個人種目入力!AQ27),"",個人種目入力!AQ27)</f>
        <v/>
      </c>
      <c r="N22" s="45" t="str">
        <f t="shared" si="2"/>
        <v/>
      </c>
      <c r="O22" s="45" t="str">
        <f t="shared" si="0"/>
        <v/>
      </c>
      <c r="P22" s="45"/>
      <c r="Q22" s="46" t="str">
        <f t="shared" si="3"/>
        <v/>
      </c>
      <c r="R22" s="46" t="str">
        <f t="shared" si="1"/>
        <v/>
      </c>
      <c r="S22" s="46"/>
    </row>
    <row r="23" spans="1:19" x14ac:dyDescent="0.15">
      <c r="A23" s="6">
        <v>22</v>
      </c>
      <c r="B23" s="194" t="str">
        <f>個人種目入力!AD28</f>
        <v/>
      </c>
      <c r="C23" s="6" t="str">
        <f>個人種目入力!AJ28</f>
        <v xml:space="preserve"> </v>
      </c>
      <c r="D23" s="6" t="str">
        <f>個人種目入力!AK28</f>
        <v/>
      </c>
      <c r="E23" s="6" t="str">
        <f>個人種目入力!AL28</f>
        <v/>
      </c>
      <c r="F23" s="6" t="str">
        <f>個人種目入力!AM28</f>
        <v/>
      </c>
      <c r="G23" s="6" t="str">
        <f>個人種目入力!AN28</f>
        <v/>
      </c>
      <c r="H23" s="6" t="str">
        <f>個人種目入力!AO28</f>
        <v/>
      </c>
      <c r="I23" s="6" t="str">
        <f>個人種目入力!AP28</f>
        <v/>
      </c>
      <c r="J23" s="6" t="str">
        <f>IF(ISBLANK(個人種目入力!AQ28),"",個人種目入力!AQ28)</f>
        <v/>
      </c>
      <c r="N23" s="45" t="str">
        <f t="shared" si="2"/>
        <v/>
      </c>
      <c r="O23" s="45" t="str">
        <f t="shared" si="0"/>
        <v/>
      </c>
      <c r="P23" s="45"/>
      <c r="Q23" s="46" t="str">
        <f t="shared" si="3"/>
        <v/>
      </c>
      <c r="R23" s="46" t="str">
        <f t="shared" si="1"/>
        <v/>
      </c>
      <c r="S23" s="46"/>
    </row>
    <row r="24" spans="1:19" x14ac:dyDescent="0.15">
      <c r="A24" s="6">
        <v>23</v>
      </c>
      <c r="B24" s="194" t="str">
        <f>個人種目入力!AD29</f>
        <v/>
      </c>
      <c r="C24" s="6" t="str">
        <f>個人種目入力!AJ29</f>
        <v xml:space="preserve"> </v>
      </c>
      <c r="D24" s="6" t="str">
        <f>個人種目入力!AK29</f>
        <v/>
      </c>
      <c r="E24" s="6" t="str">
        <f>個人種目入力!AL29</f>
        <v/>
      </c>
      <c r="F24" s="6" t="str">
        <f>個人種目入力!AM29</f>
        <v/>
      </c>
      <c r="G24" s="6" t="str">
        <f>個人種目入力!AN29</f>
        <v/>
      </c>
      <c r="H24" s="6" t="str">
        <f>個人種目入力!AO29</f>
        <v/>
      </c>
      <c r="I24" s="6" t="str">
        <f>個人種目入力!AP29</f>
        <v/>
      </c>
      <c r="J24" s="6" t="str">
        <f>IF(ISBLANK(個人種目入力!AQ29),"",個人種目入力!AQ29)</f>
        <v/>
      </c>
      <c r="N24" s="45" t="str">
        <f t="shared" si="2"/>
        <v/>
      </c>
      <c r="O24" s="45" t="str">
        <f t="shared" si="0"/>
        <v/>
      </c>
      <c r="P24" s="45"/>
      <c r="Q24" s="46" t="str">
        <f t="shared" si="3"/>
        <v/>
      </c>
      <c r="R24" s="46" t="str">
        <f t="shared" si="1"/>
        <v/>
      </c>
      <c r="S24" s="46"/>
    </row>
    <row r="25" spans="1:19" x14ac:dyDescent="0.15">
      <c r="A25" s="6">
        <v>24</v>
      </c>
      <c r="B25" s="194" t="str">
        <f>個人種目入力!AD30</f>
        <v/>
      </c>
      <c r="C25" s="6" t="str">
        <f>個人種目入力!AJ30</f>
        <v xml:space="preserve"> </v>
      </c>
      <c r="D25" s="6" t="str">
        <f>個人種目入力!AK30</f>
        <v/>
      </c>
      <c r="E25" s="6" t="str">
        <f>個人種目入力!AL30</f>
        <v/>
      </c>
      <c r="F25" s="6" t="str">
        <f>個人種目入力!AM30</f>
        <v/>
      </c>
      <c r="G25" s="6" t="str">
        <f>個人種目入力!AN30</f>
        <v/>
      </c>
      <c r="H25" s="6" t="str">
        <f>個人種目入力!AO30</f>
        <v/>
      </c>
      <c r="I25" s="6" t="str">
        <f>個人種目入力!AP30</f>
        <v/>
      </c>
      <c r="J25" s="6" t="str">
        <f>IF(ISBLANK(個人種目入力!AQ30),"",個人種目入力!AQ30)</f>
        <v/>
      </c>
      <c r="N25" s="45" t="str">
        <f t="shared" si="2"/>
        <v/>
      </c>
      <c r="O25" s="45" t="str">
        <f t="shared" si="0"/>
        <v/>
      </c>
      <c r="P25" s="45"/>
      <c r="Q25" s="46" t="str">
        <f t="shared" si="3"/>
        <v/>
      </c>
      <c r="R25" s="46" t="str">
        <f t="shared" si="1"/>
        <v/>
      </c>
      <c r="S25" s="46"/>
    </row>
    <row r="26" spans="1:19" x14ac:dyDescent="0.15">
      <c r="A26" s="6">
        <v>25</v>
      </c>
      <c r="B26" s="194" t="str">
        <f>個人種目入力!AD31</f>
        <v/>
      </c>
      <c r="C26" s="6" t="str">
        <f>個人種目入力!AJ31</f>
        <v xml:space="preserve"> </v>
      </c>
      <c r="D26" s="6" t="str">
        <f>個人種目入力!AK31</f>
        <v/>
      </c>
      <c r="E26" s="6" t="str">
        <f>個人種目入力!AL31</f>
        <v/>
      </c>
      <c r="F26" s="6" t="str">
        <f>個人種目入力!AM31</f>
        <v/>
      </c>
      <c r="G26" s="6" t="str">
        <f>個人種目入力!AN31</f>
        <v/>
      </c>
      <c r="H26" s="6" t="str">
        <f>個人種目入力!AO31</f>
        <v/>
      </c>
      <c r="I26" s="6" t="str">
        <f>個人種目入力!AP31</f>
        <v/>
      </c>
      <c r="J26" s="6" t="str">
        <f>IF(ISBLANK(個人種目入力!AQ31),"",個人種目入力!AQ31)</f>
        <v/>
      </c>
      <c r="N26" s="45" t="str">
        <f t="shared" si="2"/>
        <v/>
      </c>
      <c r="O26" s="45" t="str">
        <f t="shared" si="0"/>
        <v/>
      </c>
      <c r="P26" s="45"/>
      <c r="Q26" s="46" t="str">
        <f t="shared" si="3"/>
        <v/>
      </c>
      <c r="R26" s="46" t="str">
        <f t="shared" si="1"/>
        <v/>
      </c>
      <c r="S26" s="46"/>
    </row>
    <row r="27" spans="1:19" x14ac:dyDescent="0.15">
      <c r="A27" s="6">
        <v>26</v>
      </c>
      <c r="B27" s="194" t="str">
        <f>個人種目入力!AD32</f>
        <v/>
      </c>
      <c r="C27" s="6" t="str">
        <f>個人種目入力!AJ32</f>
        <v xml:space="preserve"> </v>
      </c>
      <c r="D27" s="6" t="str">
        <f>個人種目入力!AK32</f>
        <v/>
      </c>
      <c r="E27" s="6" t="str">
        <f>個人種目入力!AL32</f>
        <v/>
      </c>
      <c r="F27" s="6" t="str">
        <f>個人種目入力!AM32</f>
        <v/>
      </c>
      <c r="G27" s="6" t="str">
        <f>個人種目入力!AN32</f>
        <v/>
      </c>
      <c r="H27" s="6" t="str">
        <f>個人種目入力!AO32</f>
        <v/>
      </c>
      <c r="I27" s="6" t="str">
        <f>個人種目入力!AP32</f>
        <v/>
      </c>
      <c r="J27" s="6" t="str">
        <f>IF(ISBLANK(個人種目入力!AQ32),"",個人種目入力!AQ32)</f>
        <v/>
      </c>
      <c r="N27" s="45" t="str">
        <f t="shared" si="2"/>
        <v/>
      </c>
      <c r="O27" s="45" t="str">
        <f t="shared" si="0"/>
        <v/>
      </c>
      <c r="P27" s="45"/>
      <c r="Q27" s="46" t="str">
        <f t="shared" si="3"/>
        <v/>
      </c>
      <c r="R27" s="46" t="str">
        <f t="shared" si="1"/>
        <v/>
      </c>
      <c r="S27" s="46"/>
    </row>
    <row r="28" spans="1:19" x14ac:dyDescent="0.15">
      <c r="A28" s="6">
        <v>27</v>
      </c>
      <c r="B28" s="194" t="str">
        <f>個人種目入力!AD33</f>
        <v/>
      </c>
      <c r="C28" s="6" t="str">
        <f>個人種目入力!AJ33</f>
        <v xml:space="preserve"> </v>
      </c>
      <c r="D28" s="6" t="str">
        <f>個人種目入力!AK33</f>
        <v/>
      </c>
      <c r="E28" s="6" t="str">
        <f>個人種目入力!AL33</f>
        <v/>
      </c>
      <c r="F28" s="6" t="str">
        <f>個人種目入力!AM33</f>
        <v/>
      </c>
      <c r="G28" s="6" t="str">
        <f>個人種目入力!AN33</f>
        <v/>
      </c>
      <c r="H28" s="6" t="str">
        <f>個人種目入力!AO33</f>
        <v/>
      </c>
      <c r="I28" s="6" t="str">
        <f>個人種目入力!AP33</f>
        <v/>
      </c>
      <c r="J28" s="6" t="str">
        <f>IF(ISBLANK(個人種目入力!AQ33),"",個人種目入力!AQ33)</f>
        <v/>
      </c>
      <c r="N28" s="45" t="str">
        <f t="shared" si="2"/>
        <v/>
      </c>
      <c r="O28" s="45" t="str">
        <f t="shared" si="0"/>
        <v/>
      </c>
      <c r="P28" s="45"/>
      <c r="Q28" s="46" t="str">
        <f t="shared" si="3"/>
        <v/>
      </c>
      <c r="R28" s="46" t="str">
        <f t="shared" si="1"/>
        <v/>
      </c>
      <c r="S28" s="46"/>
    </row>
    <row r="29" spans="1:19" x14ac:dyDescent="0.15">
      <c r="A29" s="6">
        <v>28</v>
      </c>
      <c r="B29" s="194" t="str">
        <f>個人種目入力!AD34</f>
        <v/>
      </c>
      <c r="C29" s="6" t="str">
        <f>個人種目入力!AJ34</f>
        <v xml:space="preserve"> </v>
      </c>
      <c r="D29" s="6" t="str">
        <f>個人種目入力!AK34</f>
        <v/>
      </c>
      <c r="E29" s="6" t="str">
        <f>個人種目入力!AL34</f>
        <v/>
      </c>
      <c r="F29" s="6" t="str">
        <f>個人種目入力!AM34</f>
        <v/>
      </c>
      <c r="G29" s="6" t="str">
        <f>個人種目入力!AN34</f>
        <v/>
      </c>
      <c r="H29" s="6" t="str">
        <f>個人種目入力!AO34</f>
        <v/>
      </c>
      <c r="I29" s="6" t="str">
        <f>個人種目入力!AP34</f>
        <v/>
      </c>
      <c r="J29" s="6" t="str">
        <f>IF(ISBLANK(個人種目入力!AQ34),"",個人種目入力!AQ34)</f>
        <v/>
      </c>
      <c r="N29" s="45" t="str">
        <f t="shared" si="2"/>
        <v/>
      </c>
      <c r="O29" s="45" t="str">
        <f t="shared" si="0"/>
        <v/>
      </c>
      <c r="P29" s="45"/>
      <c r="Q29" s="46" t="str">
        <f t="shared" si="3"/>
        <v/>
      </c>
      <c r="R29" s="46" t="str">
        <f t="shared" si="1"/>
        <v/>
      </c>
      <c r="S29" s="46"/>
    </row>
    <row r="30" spans="1:19" x14ac:dyDescent="0.15">
      <c r="A30" s="6">
        <v>29</v>
      </c>
      <c r="B30" s="194" t="str">
        <f>個人種目入力!AD35</f>
        <v/>
      </c>
      <c r="C30" s="6" t="str">
        <f>個人種目入力!AJ35</f>
        <v xml:space="preserve"> </v>
      </c>
      <c r="D30" s="6" t="str">
        <f>個人種目入力!AK35</f>
        <v/>
      </c>
      <c r="E30" s="6" t="str">
        <f>個人種目入力!AL35</f>
        <v/>
      </c>
      <c r="F30" s="6" t="str">
        <f>個人種目入力!AM35</f>
        <v/>
      </c>
      <c r="G30" s="6" t="str">
        <f>個人種目入力!AN35</f>
        <v/>
      </c>
      <c r="H30" s="6" t="str">
        <f>個人種目入力!AO35</f>
        <v/>
      </c>
      <c r="I30" s="6" t="str">
        <f>個人種目入力!AP35</f>
        <v/>
      </c>
      <c r="J30" s="6" t="str">
        <f>IF(ISBLANK(個人種目入力!AQ35),"",個人種目入力!AQ35)</f>
        <v/>
      </c>
      <c r="N30" s="45" t="str">
        <f t="shared" si="2"/>
        <v/>
      </c>
      <c r="O30" s="45" t="str">
        <f t="shared" si="0"/>
        <v/>
      </c>
      <c r="P30" s="45"/>
      <c r="Q30" s="46" t="str">
        <f t="shared" si="3"/>
        <v/>
      </c>
      <c r="R30" s="46" t="str">
        <f t="shared" si="1"/>
        <v/>
      </c>
      <c r="S30" s="46"/>
    </row>
    <row r="31" spans="1:19" x14ac:dyDescent="0.15">
      <c r="A31" s="6">
        <v>30</v>
      </c>
      <c r="B31" s="194" t="str">
        <f>個人種目入力!AD36</f>
        <v/>
      </c>
      <c r="C31" s="6" t="str">
        <f>個人種目入力!AJ36</f>
        <v xml:space="preserve"> </v>
      </c>
      <c r="D31" s="6" t="str">
        <f>個人種目入力!AK36</f>
        <v/>
      </c>
      <c r="E31" s="6" t="str">
        <f>個人種目入力!AL36</f>
        <v/>
      </c>
      <c r="F31" s="6" t="str">
        <f>個人種目入力!AM36</f>
        <v/>
      </c>
      <c r="G31" s="6" t="str">
        <f>個人種目入力!AN36</f>
        <v/>
      </c>
      <c r="H31" s="6" t="str">
        <f>個人種目入力!AO36</f>
        <v/>
      </c>
      <c r="I31" s="6" t="str">
        <f>個人種目入力!AP36</f>
        <v/>
      </c>
      <c r="J31" s="6" t="str">
        <f>IF(ISBLANK(個人種目入力!AQ36),"",個人種目入力!AQ36)</f>
        <v/>
      </c>
      <c r="N31" s="45" t="str">
        <f t="shared" si="2"/>
        <v/>
      </c>
      <c r="O31" s="45" t="str">
        <f t="shared" si="0"/>
        <v/>
      </c>
      <c r="P31" s="45"/>
      <c r="Q31" s="46" t="str">
        <f t="shared" si="3"/>
        <v/>
      </c>
      <c r="R31" s="46" t="str">
        <f t="shared" si="1"/>
        <v/>
      </c>
      <c r="S31" s="46"/>
    </row>
    <row r="32" spans="1:19" x14ac:dyDescent="0.15">
      <c r="A32" s="6">
        <v>31</v>
      </c>
      <c r="B32" s="194" t="str">
        <f>個人種目入力!AD37</f>
        <v/>
      </c>
      <c r="C32" s="6" t="str">
        <f>個人種目入力!AJ37</f>
        <v xml:space="preserve"> </v>
      </c>
      <c r="D32" s="6" t="str">
        <f>個人種目入力!AK37</f>
        <v/>
      </c>
      <c r="E32" s="6" t="str">
        <f>個人種目入力!AL37</f>
        <v/>
      </c>
      <c r="F32" s="6" t="str">
        <f>個人種目入力!AM37</f>
        <v/>
      </c>
      <c r="G32" s="6" t="str">
        <f>個人種目入力!AN37</f>
        <v/>
      </c>
      <c r="H32" s="6" t="str">
        <f>個人種目入力!AO37</f>
        <v/>
      </c>
      <c r="I32" s="6" t="str">
        <f>個人種目入力!AP37</f>
        <v/>
      </c>
      <c r="J32" s="6" t="str">
        <f>IF(ISBLANK(個人種目入力!AQ37),"",個人種目入力!AQ37)</f>
        <v/>
      </c>
      <c r="N32" s="45" t="str">
        <f t="shared" si="2"/>
        <v/>
      </c>
      <c r="O32" s="45" t="str">
        <f t="shared" si="0"/>
        <v/>
      </c>
      <c r="P32" s="45"/>
      <c r="Q32" s="46" t="str">
        <f t="shared" si="3"/>
        <v/>
      </c>
      <c r="R32" s="46" t="str">
        <f t="shared" si="1"/>
        <v/>
      </c>
      <c r="S32" s="46"/>
    </row>
    <row r="33" spans="1:19" x14ac:dyDescent="0.15">
      <c r="A33" s="6">
        <v>32</v>
      </c>
      <c r="B33" s="194" t="str">
        <f>個人種目入力!AD38</f>
        <v/>
      </c>
      <c r="C33" s="6" t="str">
        <f>個人種目入力!AJ38</f>
        <v xml:space="preserve"> </v>
      </c>
      <c r="D33" s="6" t="str">
        <f>個人種目入力!AK38</f>
        <v/>
      </c>
      <c r="E33" s="6" t="str">
        <f>個人種目入力!AL38</f>
        <v/>
      </c>
      <c r="F33" s="6" t="str">
        <f>個人種目入力!AM38</f>
        <v/>
      </c>
      <c r="G33" s="6" t="str">
        <f>個人種目入力!AN38</f>
        <v/>
      </c>
      <c r="H33" s="6" t="str">
        <f>個人種目入力!AO38</f>
        <v/>
      </c>
      <c r="I33" s="6" t="str">
        <f>個人種目入力!AP38</f>
        <v/>
      </c>
      <c r="J33" s="6" t="str">
        <f>IF(ISBLANK(個人種目入力!AQ38),"",個人種目入力!AQ38)</f>
        <v/>
      </c>
      <c r="N33" s="45" t="str">
        <f t="shared" si="2"/>
        <v/>
      </c>
      <c r="O33" s="45" t="str">
        <f t="shared" si="0"/>
        <v/>
      </c>
      <c r="P33" s="45"/>
      <c r="Q33" s="46" t="str">
        <f t="shared" si="3"/>
        <v/>
      </c>
      <c r="R33" s="46" t="str">
        <f t="shared" si="1"/>
        <v/>
      </c>
      <c r="S33" s="46"/>
    </row>
    <row r="34" spans="1:19" x14ac:dyDescent="0.15">
      <c r="A34" s="6">
        <v>33</v>
      </c>
      <c r="B34" s="194" t="str">
        <f>個人種目入力!AD39</f>
        <v/>
      </c>
      <c r="C34" s="6" t="str">
        <f>個人種目入力!AJ39</f>
        <v xml:space="preserve"> </v>
      </c>
      <c r="D34" s="6" t="str">
        <f>個人種目入力!AK39</f>
        <v/>
      </c>
      <c r="E34" s="6" t="str">
        <f>個人種目入力!AL39</f>
        <v/>
      </c>
      <c r="F34" s="6" t="str">
        <f>個人種目入力!AM39</f>
        <v/>
      </c>
      <c r="G34" s="6" t="str">
        <f>個人種目入力!AN39</f>
        <v/>
      </c>
      <c r="H34" s="6" t="str">
        <f>個人種目入力!AO39</f>
        <v/>
      </c>
      <c r="I34" s="6" t="str">
        <f>個人種目入力!AP39</f>
        <v/>
      </c>
      <c r="J34" s="6" t="str">
        <f>IF(ISBLANK(個人種目入力!AQ39),"",個人種目入力!AQ39)</f>
        <v/>
      </c>
      <c r="N34" s="45" t="str">
        <f t="shared" si="2"/>
        <v/>
      </c>
      <c r="O34" s="45" t="str">
        <f t="shared" ref="O34:O65" si="4">IF(N34="","",1/COUNTIF($N$2:$N$150,N34))</f>
        <v/>
      </c>
      <c r="P34" s="45"/>
      <c r="Q34" s="46" t="str">
        <f t="shared" si="3"/>
        <v/>
      </c>
      <c r="R34" s="46" t="str">
        <f t="shared" ref="R34:R65" si="5">IF(Q34="","",1/COUNTIF($Q$2:$Q$150,Q34))</f>
        <v/>
      </c>
      <c r="S34" s="46"/>
    </row>
    <row r="35" spans="1:19" x14ac:dyDescent="0.15">
      <c r="A35" s="6">
        <v>34</v>
      </c>
      <c r="B35" s="194" t="str">
        <f>個人種目入力!AD40</f>
        <v/>
      </c>
      <c r="C35" s="6" t="str">
        <f>個人種目入力!AJ40</f>
        <v xml:space="preserve"> </v>
      </c>
      <c r="D35" s="6" t="str">
        <f>個人種目入力!AK40</f>
        <v/>
      </c>
      <c r="E35" s="6" t="str">
        <f>個人種目入力!AL40</f>
        <v/>
      </c>
      <c r="F35" s="6" t="str">
        <f>個人種目入力!AM40</f>
        <v/>
      </c>
      <c r="G35" s="6" t="str">
        <f>個人種目入力!AN40</f>
        <v/>
      </c>
      <c r="H35" s="6" t="str">
        <f>個人種目入力!AO40</f>
        <v/>
      </c>
      <c r="I35" s="6" t="str">
        <f>個人種目入力!AP40</f>
        <v/>
      </c>
      <c r="J35" s="6" t="str">
        <f>IF(ISBLANK(個人種目入力!AQ40),"",個人種目入力!AQ40)</f>
        <v/>
      </c>
      <c r="N35" s="45" t="str">
        <f t="shared" si="2"/>
        <v/>
      </c>
      <c r="O35" s="45" t="str">
        <f t="shared" si="4"/>
        <v/>
      </c>
      <c r="P35" s="45"/>
      <c r="Q35" s="46" t="str">
        <f t="shared" si="3"/>
        <v/>
      </c>
      <c r="R35" s="46" t="str">
        <f t="shared" si="5"/>
        <v/>
      </c>
      <c r="S35" s="46"/>
    </row>
    <row r="36" spans="1:19" x14ac:dyDescent="0.15">
      <c r="A36" s="6">
        <v>35</v>
      </c>
      <c r="B36" s="194" t="str">
        <f>個人種目入力!AD41</f>
        <v/>
      </c>
      <c r="C36" s="6" t="str">
        <f>個人種目入力!AJ41</f>
        <v xml:space="preserve"> </v>
      </c>
      <c r="D36" s="6" t="str">
        <f>個人種目入力!AK41</f>
        <v/>
      </c>
      <c r="E36" s="6" t="str">
        <f>個人種目入力!AL41</f>
        <v/>
      </c>
      <c r="F36" s="6" t="str">
        <f>個人種目入力!AM41</f>
        <v/>
      </c>
      <c r="G36" s="6" t="str">
        <f>個人種目入力!AN41</f>
        <v/>
      </c>
      <c r="H36" s="6" t="str">
        <f>個人種目入力!AO41</f>
        <v/>
      </c>
      <c r="I36" s="6" t="str">
        <f>個人種目入力!AP41</f>
        <v/>
      </c>
      <c r="J36" s="6" t="str">
        <f>IF(ISBLANK(個人種目入力!AQ41),"",個人種目入力!AQ41)</f>
        <v/>
      </c>
      <c r="N36" s="45" t="str">
        <f t="shared" si="2"/>
        <v/>
      </c>
      <c r="O36" s="45" t="str">
        <f t="shared" si="4"/>
        <v/>
      </c>
      <c r="P36" s="45"/>
      <c r="Q36" s="46" t="str">
        <f t="shared" si="3"/>
        <v/>
      </c>
      <c r="R36" s="46" t="str">
        <f t="shared" si="5"/>
        <v/>
      </c>
      <c r="S36" s="46"/>
    </row>
    <row r="37" spans="1:19" x14ac:dyDescent="0.15">
      <c r="A37" s="6">
        <v>36</v>
      </c>
      <c r="B37" s="194" t="str">
        <f>個人種目入力!AD42</f>
        <v/>
      </c>
      <c r="C37" s="6" t="str">
        <f>個人種目入力!AJ42</f>
        <v xml:space="preserve"> </v>
      </c>
      <c r="D37" s="6" t="str">
        <f>個人種目入力!AK42</f>
        <v/>
      </c>
      <c r="E37" s="6" t="str">
        <f>個人種目入力!AL42</f>
        <v/>
      </c>
      <c r="F37" s="6" t="str">
        <f>個人種目入力!AM42</f>
        <v/>
      </c>
      <c r="G37" s="6" t="str">
        <f>個人種目入力!AN42</f>
        <v/>
      </c>
      <c r="H37" s="6" t="str">
        <f>個人種目入力!AO42</f>
        <v/>
      </c>
      <c r="I37" s="6" t="str">
        <f>個人種目入力!AP42</f>
        <v/>
      </c>
      <c r="J37" s="6" t="str">
        <f>IF(ISBLANK(個人種目入力!AQ42),"",個人種目入力!AQ42)</f>
        <v/>
      </c>
      <c r="N37" s="45" t="str">
        <f t="shared" si="2"/>
        <v/>
      </c>
      <c r="O37" s="45" t="str">
        <f t="shared" si="4"/>
        <v/>
      </c>
      <c r="P37" s="45"/>
      <c r="Q37" s="46" t="str">
        <f t="shared" si="3"/>
        <v/>
      </c>
      <c r="R37" s="46" t="str">
        <f t="shared" si="5"/>
        <v/>
      </c>
      <c r="S37" s="46"/>
    </row>
    <row r="38" spans="1:19" x14ac:dyDescent="0.15">
      <c r="A38" s="6">
        <v>37</v>
      </c>
      <c r="B38" s="194" t="str">
        <f>個人種目入力!AD43</f>
        <v/>
      </c>
      <c r="C38" s="6" t="str">
        <f>個人種目入力!AJ43</f>
        <v xml:space="preserve"> </v>
      </c>
      <c r="D38" s="6" t="str">
        <f>個人種目入力!AK43</f>
        <v/>
      </c>
      <c r="E38" s="6" t="str">
        <f>個人種目入力!AL43</f>
        <v/>
      </c>
      <c r="F38" s="6" t="str">
        <f>個人種目入力!AM43</f>
        <v/>
      </c>
      <c r="G38" s="6" t="str">
        <f>個人種目入力!AN43</f>
        <v/>
      </c>
      <c r="H38" s="6" t="str">
        <f>個人種目入力!AO43</f>
        <v/>
      </c>
      <c r="I38" s="6" t="str">
        <f>個人種目入力!AP43</f>
        <v/>
      </c>
      <c r="J38" s="6" t="str">
        <f>IF(ISBLANK(個人種目入力!AQ43),"",個人種目入力!AQ43)</f>
        <v/>
      </c>
      <c r="N38" s="45" t="str">
        <f t="shared" si="2"/>
        <v/>
      </c>
      <c r="O38" s="45" t="str">
        <f t="shared" si="4"/>
        <v/>
      </c>
      <c r="P38" s="45"/>
      <c r="Q38" s="46" t="str">
        <f t="shared" si="3"/>
        <v/>
      </c>
      <c r="R38" s="46" t="str">
        <f t="shared" si="5"/>
        <v/>
      </c>
      <c r="S38" s="46"/>
    </row>
    <row r="39" spans="1:19" x14ac:dyDescent="0.15">
      <c r="A39" s="6">
        <v>38</v>
      </c>
      <c r="B39" s="194" t="str">
        <f>個人種目入力!AD44</f>
        <v/>
      </c>
      <c r="C39" s="6" t="str">
        <f>個人種目入力!AJ44</f>
        <v xml:space="preserve"> </v>
      </c>
      <c r="D39" s="6" t="str">
        <f>個人種目入力!AK44</f>
        <v/>
      </c>
      <c r="E39" s="6" t="str">
        <f>個人種目入力!AL44</f>
        <v/>
      </c>
      <c r="F39" s="6" t="str">
        <f>個人種目入力!AM44</f>
        <v/>
      </c>
      <c r="G39" s="6" t="str">
        <f>個人種目入力!AN44</f>
        <v/>
      </c>
      <c r="H39" s="6" t="str">
        <f>個人種目入力!AO44</f>
        <v/>
      </c>
      <c r="I39" s="6" t="str">
        <f>個人種目入力!AP44</f>
        <v/>
      </c>
      <c r="J39" s="6" t="str">
        <f>IF(ISBLANK(個人種目入力!AQ44),"",個人種目入力!AQ44)</f>
        <v/>
      </c>
      <c r="N39" s="45" t="str">
        <f t="shared" si="2"/>
        <v/>
      </c>
      <c r="O39" s="45" t="str">
        <f t="shared" si="4"/>
        <v/>
      </c>
      <c r="P39" s="45"/>
      <c r="Q39" s="46" t="str">
        <f t="shared" si="3"/>
        <v/>
      </c>
      <c r="R39" s="46" t="str">
        <f t="shared" si="5"/>
        <v/>
      </c>
      <c r="S39" s="46"/>
    </row>
    <row r="40" spans="1:19" x14ac:dyDescent="0.15">
      <c r="A40" s="6">
        <v>39</v>
      </c>
      <c r="B40" s="194" t="str">
        <f>個人種目入力!AD45</f>
        <v/>
      </c>
      <c r="C40" s="6" t="str">
        <f>個人種目入力!AJ45</f>
        <v xml:space="preserve"> </v>
      </c>
      <c r="D40" s="6" t="str">
        <f>個人種目入力!AK45</f>
        <v/>
      </c>
      <c r="E40" s="6" t="str">
        <f>個人種目入力!AL45</f>
        <v/>
      </c>
      <c r="F40" s="6" t="str">
        <f>個人種目入力!AM45</f>
        <v/>
      </c>
      <c r="G40" s="6" t="str">
        <f>個人種目入力!AN45</f>
        <v/>
      </c>
      <c r="H40" s="6" t="str">
        <f>個人種目入力!AO45</f>
        <v/>
      </c>
      <c r="I40" s="6" t="str">
        <f>個人種目入力!AP45</f>
        <v/>
      </c>
      <c r="J40" s="6" t="str">
        <f>IF(ISBLANK(個人種目入力!AQ45),"",個人種目入力!AQ45)</f>
        <v/>
      </c>
      <c r="N40" s="45" t="str">
        <f t="shared" si="2"/>
        <v/>
      </c>
      <c r="O40" s="45" t="str">
        <f t="shared" si="4"/>
        <v/>
      </c>
      <c r="P40" s="45"/>
      <c r="Q40" s="46" t="str">
        <f t="shared" si="3"/>
        <v/>
      </c>
      <c r="R40" s="46" t="str">
        <f t="shared" si="5"/>
        <v/>
      </c>
      <c r="S40" s="46"/>
    </row>
    <row r="41" spans="1:19" x14ac:dyDescent="0.15">
      <c r="A41" s="6">
        <v>40</v>
      </c>
      <c r="B41" s="194" t="str">
        <f>個人種目入力!AD46</f>
        <v/>
      </c>
      <c r="C41" s="6" t="str">
        <f>個人種目入力!AJ46</f>
        <v xml:space="preserve"> </v>
      </c>
      <c r="D41" s="6" t="str">
        <f>個人種目入力!AK46</f>
        <v/>
      </c>
      <c r="E41" s="6" t="str">
        <f>個人種目入力!AL46</f>
        <v/>
      </c>
      <c r="F41" s="6" t="str">
        <f>個人種目入力!AM46</f>
        <v/>
      </c>
      <c r="G41" s="6" t="str">
        <f>個人種目入力!AN46</f>
        <v/>
      </c>
      <c r="H41" s="6" t="str">
        <f>個人種目入力!AO46</f>
        <v/>
      </c>
      <c r="I41" s="6" t="str">
        <f>個人種目入力!AP46</f>
        <v/>
      </c>
      <c r="J41" s="6" t="str">
        <f>IF(ISBLANK(個人種目入力!AQ46),"",個人種目入力!AQ46)</f>
        <v/>
      </c>
      <c r="N41" s="45" t="str">
        <f t="shared" si="2"/>
        <v/>
      </c>
      <c r="O41" s="45" t="str">
        <f t="shared" si="4"/>
        <v/>
      </c>
      <c r="P41" s="45"/>
      <c r="Q41" s="46" t="str">
        <f t="shared" si="3"/>
        <v/>
      </c>
      <c r="R41" s="46" t="str">
        <f t="shared" si="5"/>
        <v/>
      </c>
      <c r="S41" s="46"/>
    </row>
    <row r="42" spans="1:19" x14ac:dyDescent="0.15">
      <c r="A42" s="6">
        <v>41</v>
      </c>
      <c r="B42" s="194" t="str">
        <f>個人種目入力!AD47</f>
        <v/>
      </c>
      <c r="C42" s="6" t="str">
        <f>個人種目入力!AJ47</f>
        <v xml:space="preserve"> </v>
      </c>
      <c r="D42" s="6" t="str">
        <f>個人種目入力!AK47</f>
        <v/>
      </c>
      <c r="E42" s="6" t="str">
        <f>個人種目入力!AL47</f>
        <v/>
      </c>
      <c r="F42" s="6" t="str">
        <f>個人種目入力!AM47</f>
        <v/>
      </c>
      <c r="G42" s="6" t="str">
        <f>個人種目入力!AN47</f>
        <v/>
      </c>
      <c r="H42" s="6" t="str">
        <f>個人種目入力!AO47</f>
        <v/>
      </c>
      <c r="I42" s="6" t="str">
        <f>個人種目入力!AP47</f>
        <v/>
      </c>
      <c r="J42" s="6" t="str">
        <f>IF(ISBLANK(個人種目入力!AQ47),"",個人種目入力!AQ47)</f>
        <v/>
      </c>
      <c r="N42" s="45" t="str">
        <f t="shared" si="2"/>
        <v/>
      </c>
      <c r="O42" s="45" t="str">
        <f t="shared" si="4"/>
        <v/>
      </c>
      <c r="P42" s="45"/>
      <c r="Q42" s="46" t="str">
        <f t="shared" si="3"/>
        <v/>
      </c>
      <c r="R42" s="46" t="str">
        <f t="shared" si="5"/>
        <v/>
      </c>
      <c r="S42" s="46"/>
    </row>
    <row r="43" spans="1:19" x14ac:dyDescent="0.15">
      <c r="A43" s="6">
        <v>42</v>
      </c>
      <c r="B43" s="194" t="str">
        <f>個人種目入力!AD48</f>
        <v/>
      </c>
      <c r="C43" s="6" t="str">
        <f>個人種目入力!AJ48</f>
        <v xml:space="preserve"> </v>
      </c>
      <c r="D43" s="6" t="str">
        <f>個人種目入力!AK48</f>
        <v/>
      </c>
      <c r="E43" s="6" t="str">
        <f>個人種目入力!AL48</f>
        <v/>
      </c>
      <c r="F43" s="6" t="str">
        <f>個人種目入力!AM48</f>
        <v/>
      </c>
      <c r="G43" s="6" t="str">
        <f>個人種目入力!AN48</f>
        <v/>
      </c>
      <c r="H43" s="6" t="str">
        <f>個人種目入力!AO48</f>
        <v/>
      </c>
      <c r="I43" s="6" t="str">
        <f>個人種目入力!AP48</f>
        <v/>
      </c>
      <c r="J43" s="6" t="str">
        <f>IF(ISBLANK(個人種目入力!AQ48),"",個人種目入力!AQ48)</f>
        <v/>
      </c>
      <c r="N43" s="45" t="str">
        <f t="shared" si="2"/>
        <v/>
      </c>
      <c r="O43" s="45" t="str">
        <f t="shared" si="4"/>
        <v/>
      </c>
      <c r="P43" s="45"/>
      <c r="Q43" s="46" t="str">
        <f t="shared" si="3"/>
        <v/>
      </c>
      <c r="R43" s="46" t="str">
        <f t="shared" si="5"/>
        <v/>
      </c>
      <c r="S43" s="46"/>
    </row>
    <row r="44" spans="1:19" x14ac:dyDescent="0.15">
      <c r="A44" s="6">
        <v>43</v>
      </c>
      <c r="B44" s="194" t="str">
        <f>個人種目入力!AD49</f>
        <v/>
      </c>
      <c r="C44" s="6" t="str">
        <f>個人種目入力!AJ49</f>
        <v xml:space="preserve"> </v>
      </c>
      <c r="D44" s="6" t="str">
        <f>個人種目入力!AK49</f>
        <v/>
      </c>
      <c r="E44" s="6" t="str">
        <f>個人種目入力!AL49</f>
        <v/>
      </c>
      <c r="F44" s="6" t="str">
        <f>個人種目入力!AM49</f>
        <v/>
      </c>
      <c r="G44" s="6" t="str">
        <f>個人種目入力!AN49</f>
        <v/>
      </c>
      <c r="H44" s="6" t="str">
        <f>個人種目入力!AO49</f>
        <v/>
      </c>
      <c r="I44" s="6" t="str">
        <f>個人種目入力!AP49</f>
        <v/>
      </c>
      <c r="J44" s="6" t="str">
        <f>IF(ISBLANK(個人種目入力!AQ49),"",個人種目入力!AQ49)</f>
        <v/>
      </c>
      <c r="N44" s="45" t="str">
        <f t="shared" si="2"/>
        <v/>
      </c>
      <c r="O44" s="45" t="str">
        <f t="shared" si="4"/>
        <v/>
      </c>
      <c r="P44" s="45"/>
      <c r="Q44" s="46" t="str">
        <f t="shared" si="3"/>
        <v/>
      </c>
      <c r="R44" s="46" t="str">
        <f t="shared" si="5"/>
        <v/>
      </c>
      <c r="S44" s="46"/>
    </row>
    <row r="45" spans="1:19" x14ac:dyDescent="0.15">
      <c r="A45" s="6">
        <v>44</v>
      </c>
      <c r="B45" s="194" t="str">
        <f>個人種目入力!AD50</f>
        <v/>
      </c>
      <c r="C45" s="6" t="str">
        <f>個人種目入力!AJ50</f>
        <v xml:space="preserve"> </v>
      </c>
      <c r="D45" s="6" t="str">
        <f>個人種目入力!AK50</f>
        <v/>
      </c>
      <c r="E45" s="6" t="str">
        <f>個人種目入力!AL50</f>
        <v/>
      </c>
      <c r="F45" s="6" t="str">
        <f>個人種目入力!AM50</f>
        <v/>
      </c>
      <c r="G45" s="6" t="str">
        <f>個人種目入力!AN50</f>
        <v/>
      </c>
      <c r="H45" s="6" t="str">
        <f>個人種目入力!AO50</f>
        <v/>
      </c>
      <c r="I45" s="6" t="str">
        <f>個人種目入力!AP50</f>
        <v/>
      </c>
      <c r="J45" s="6" t="str">
        <f>IF(ISBLANK(個人種目入力!AQ50),"",個人種目入力!AQ50)</f>
        <v/>
      </c>
      <c r="N45" s="45" t="str">
        <f t="shared" si="2"/>
        <v/>
      </c>
      <c r="O45" s="45" t="str">
        <f t="shared" si="4"/>
        <v/>
      </c>
      <c r="P45" s="45"/>
      <c r="Q45" s="46" t="str">
        <f t="shared" si="3"/>
        <v/>
      </c>
      <c r="R45" s="46" t="str">
        <f t="shared" si="5"/>
        <v/>
      </c>
      <c r="S45" s="46"/>
    </row>
    <row r="46" spans="1:19" x14ac:dyDescent="0.15">
      <c r="A46" s="6">
        <v>45</v>
      </c>
      <c r="B46" s="194" t="str">
        <f>個人種目入力!AD51</f>
        <v/>
      </c>
      <c r="C46" s="6" t="str">
        <f>個人種目入力!AJ51</f>
        <v xml:space="preserve"> </v>
      </c>
      <c r="D46" s="6" t="str">
        <f>個人種目入力!AK51</f>
        <v/>
      </c>
      <c r="E46" s="6" t="str">
        <f>個人種目入力!AL51</f>
        <v/>
      </c>
      <c r="F46" s="6" t="str">
        <f>個人種目入力!AM51</f>
        <v/>
      </c>
      <c r="G46" s="6" t="str">
        <f>個人種目入力!AN51</f>
        <v/>
      </c>
      <c r="H46" s="6" t="str">
        <f>個人種目入力!AO51</f>
        <v/>
      </c>
      <c r="I46" s="6" t="str">
        <f>個人種目入力!AP51</f>
        <v/>
      </c>
      <c r="J46" s="6" t="str">
        <f>IF(ISBLANK(個人種目入力!AQ51),"",個人種目入力!AQ51)</f>
        <v/>
      </c>
      <c r="N46" s="45" t="str">
        <f t="shared" si="2"/>
        <v/>
      </c>
      <c r="O46" s="45" t="str">
        <f t="shared" si="4"/>
        <v/>
      </c>
      <c r="P46" s="45"/>
      <c r="Q46" s="46" t="str">
        <f t="shared" si="3"/>
        <v/>
      </c>
      <c r="R46" s="46" t="str">
        <f t="shared" si="5"/>
        <v/>
      </c>
      <c r="S46" s="46"/>
    </row>
    <row r="47" spans="1:19" x14ac:dyDescent="0.15">
      <c r="A47" s="6">
        <v>46</v>
      </c>
      <c r="B47" s="194" t="str">
        <f>個人種目入力!AD52</f>
        <v/>
      </c>
      <c r="C47" s="6" t="str">
        <f>個人種目入力!AJ52</f>
        <v xml:space="preserve"> </v>
      </c>
      <c r="D47" s="6" t="str">
        <f>個人種目入力!AK52</f>
        <v/>
      </c>
      <c r="E47" s="6" t="str">
        <f>個人種目入力!AL52</f>
        <v/>
      </c>
      <c r="F47" s="6" t="str">
        <f>個人種目入力!AM52</f>
        <v/>
      </c>
      <c r="G47" s="6" t="str">
        <f>個人種目入力!AN52</f>
        <v/>
      </c>
      <c r="H47" s="6" t="str">
        <f>個人種目入力!AO52</f>
        <v/>
      </c>
      <c r="I47" s="6" t="str">
        <f>個人種目入力!AP52</f>
        <v/>
      </c>
      <c r="J47" s="6" t="str">
        <f>IF(ISBLANK(個人種目入力!AQ52),"",個人種目入力!AQ52)</f>
        <v/>
      </c>
      <c r="N47" s="45" t="str">
        <f t="shared" si="2"/>
        <v/>
      </c>
      <c r="O47" s="45" t="str">
        <f t="shared" si="4"/>
        <v/>
      </c>
      <c r="P47" s="45"/>
      <c r="Q47" s="46" t="str">
        <f t="shared" si="3"/>
        <v/>
      </c>
      <c r="R47" s="46" t="str">
        <f t="shared" si="5"/>
        <v/>
      </c>
      <c r="S47" s="46"/>
    </row>
    <row r="48" spans="1:19" x14ac:dyDescent="0.15">
      <c r="A48" s="6">
        <v>47</v>
      </c>
      <c r="B48" s="194" t="str">
        <f>個人種目入力!AD53</f>
        <v/>
      </c>
      <c r="C48" s="6" t="str">
        <f>個人種目入力!AJ53</f>
        <v xml:space="preserve"> </v>
      </c>
      <c r="D48" s="6" t="str">
        <f>個人種目入力!AK53</f>
        <v/>
      </c>
      <c r="E48" s="6" t="str">
        <f>個人種目入力!AL53</f>
        <v/>
      </c>
      <c r="F48" s="6" t="str">
        <f>個人種目入力!AM53</f>
        <v/>
      </c>
      <c r="G48" s="6" t="str">
        <f>個人種目入力!AN53</f>
        <v/>
      </c>
      <c r="H48" s="6" t="str">
        <f>個人種目入力!AO53</f>
        <v/>
      </c>
      <c r="I48" s="6" t="str">
        <f>個人種目入力!AP53</f>
        <v/>
      </c>
      <c r="J48" s="6" t="str">
        <f>IF(ISBLANK(個人種目入力!AQ53),"",個人種目入力!AQ53)</f>
        <v/>
      </c>
      <c r="N48" s="45" t="str">
        <f t="shared" si="2"/>
        <v/>
      </c>
      <c r="O48" s="45" t="str">
        <f t="shared" si="4"/>
        <v/>
      </c>
      <c r="P48" s="45"/>
      <c r="Q48" s="46" t="str">
        <f t="shared" si="3"/>
        <v/>
      </c>
      <c r="R48" s="46" t="str">
        <f t="shared" si="5"/>
        <v/>
      </c>
      <c r="S48" s="46"/>
    </row>
    <row r="49" spans="1:19" x14ac:dyDescent="0.15">
      <c r="A49" s="6">
        <v>48</v>
      </c>
      <c r="B49" s="194" t="str">
        <f>個人種目入力!AD54</f>
        <v/>
      </c>
      <c r="C49" s="6" t="str">
        <f>個人種目入力!AJ54</f>
        <v xml:space="preserve"> </v>
      </c>
      <c r="D49" s="6" t="str">
        <f>個人種目入力!AK54</f>
        <v/>
      </c>
      <c r="E49" s="6" t="str">
        <f>個人種目入力!AL54</f>
        <v/>
      </c>
      <c r="F49" s="6" t="str">
        <f>個人種目入力!AM54</f>
        <v/>
      </c>
      <c r="G49" s="6" t="str">
        <f>個人種目入力!AN54</f>
        <v/>
      </c>
      <c r="H49" s="6" t="str">
        <f>個人種目入力!AO54</f>
        <v/>
      </c>
      <c r="I49" s="6" t="str">
        <f>個人種目入力!AP54</f>
        <v/>
      </c>
      <c r="J49" s="6" t="str">
        <f>IF(ISBLANK(個人種目入力!AQ54),"",個人種目入力!AQ54)</f>
        <v/>
      </c>
      <c r="N49" s="45" t="str">
        <f t="shared" si="2"/>
        <v/>
      </c>
      <c r="O49" s="45" t="str">
        <f t="shared" si="4"/>
        <v/>
      </c>
      <c r="P49" s="45"/>
      <c r="Q49" s="46" t="str">
        <f t="shared" si="3"/>
        <v/>
      </c>
      <c r="R49" s="46" t="str">
        <f t="shared" si="5"/>
        <v/>
      </c>
      <c r="S49" s="46"/>
    </row>
    <row r="50" spans="1:19" x14ac:dyDescent="0.15">
      <c r="A50" s="6">
        <v>49</v>
      </c>
      <c r="B50" s="194" t="str">
        <f>個人種目入力!AD55</f>
        <v/>
      </c>
      <c r="C50" s="6" t="str">
        <f>個人種目入力!AJ55</f>
        <v xml:space="preserve"> </v>
      </c>
      <c r="D50" s="6" t="str">
        <f>個人種目入力!AK55</f>
        <v/>
      </c>
      <c r="E50" s="6" t="str">
        <f>個人種目入力!AL55</f>
        <v/>
      </c>
      <c r="F50" s="6" t="str">
        <f>個人種目入力!AM55</f>
        <v/>
      </c>
      <c r="G50" s="6" t="str">
        <f>個人種目入力!AN55</f>
        <v/>
      </c>
      <c r="H50" s="6" t="str">
        <f>個人種目入力!AO55</f>
        <v/>
      </c>
      <c r="I50" s="6" t="str">
        <f>個人種目入力!AP55</f>
        <v/>
      </c>
      <c r="J50" s="6" t="str">
        <f>IF(ISBLANK(個人種目入力!AQ55),"",個人種目入力!AQ55)</f>
        <v/>
      </c>
      <c r="N50" s="45" t="str">
        <f t="shared" si="2"/>
        <v/>
      </c>
      <c r="O50" s="45" t="str">
        <f t="shared" si="4"/>
        <v/>
      </c>
      <c r="P50" s="45"/>
      <c r="Q50" s="46" t="str">
        <f t="shared" si="3"/>
        <v/>
      </c>
      <c r="R50" s="46" t="str">
        <f t="shared" si="5"/>
        <v/>
      </c>
      <c r="S50" s="46"/>
    </row>
    <row r="51" spans="1:19" x14ac:dyDescent="0.15">
      <c r="A51" s="6">
        <v>50</v>
      </c>
      <c r="B51" s="194" t="str">
        <f>個人種目入力!AD56</f>
        <v/>
      </c>
      <c r="C51" s="6" t="str">
        <f>個人種目入力!AJ56</f>
        <v xml:space="preserve"> </v>
      </c>
      <c r="D51" s="6" t="str">
        <f>個人種目入力!AK56</f>
        <v/>
      </c>
      <c r="E51" s="6" t="str">
        <f>個人種目入力!AL56</f>
        <v/>
      </c>
      <c r="F51" s="6" t="str">
        <f>個人種目入力!AM56</f>
        <v/>
      </c>
      <c r="G51" s="6" t="str">
        <f>個人種目入力!AN56</f>
        <v/>
      </c>
      <c r="H51" s="6" t="str">
        <f>個人種目入力!AO56</f>
        <v/>
      </c>
      <c r="I51" s="6" t="str">
        <f>個人種目入力!AP56</f>
        <v/>
      </c>
      <c r="J51" s="6" t="str">
        <f>IF(ISBLANK(個人種目入力!AQ56),"",個人種目入力!AQ56)</f>
        <v/>
      </c>
      <c r="N51" s="45" t="str">
        <f t="shared" si="2"/>
        <v/>
      </c>
      <c r="O51" s="45" t="str">
        <f t="shared" si="4"/>
        <v/>
      </c>
      <c r="P51" s="45"/>
      <c r="Q51" s="46" t="str">
        <f t="shared" si="3"/>
        <v/>
      </c>
      <c r="R51" s="46" t="str">
        <f t="shared" si="5"/>
        <v/>
      </c>
      <c r="S51" s="46"/>
    </row>
    <row r="52" spans="1:19" x14ac:dyDescent="0.15">
      <c r="A52" s="6">
        <v>51</v>
      </c>
      <c r="B52" s="194" t="str">
        <f>個人種目入力!AD57</f>
        <v/>
      </c>
      <c r="C52" s="6" t="str">
        <f>個人種目入力!AJ57</f>
        <v xml:space="preserve"> </v>
      </c>
      <c r="D52" s="6" t="str">
        <f>個人種目入力!AK57</f>
        <v/>
      </c>
      <c r="E52" s="6" t="str">
        <f>個人種目入力!AL57</f>
        <v/>
      </c>
      <c r="F52" s="6" t="str">
        <f>個人種目入力!AM57</f>
        <v/>
      </c>
      <c r="G52" s="6" t="str">
        <f>個人種目入力!AN57</f>
        <v/>
      </c>
      <c r="H52" s="6" t="str">
        <f>個人種目入力!AO57</f>
        <v/>
      </c>
      <c r="I52" s="6" t="str">
        <f>個人種目入力!AP57</f>
        <v/>
      </c>
      <c r="J52" s="6" t="str">
        <f>IF(ISBLANK(個人種目入力!AQ57),"",個人種目入力!AQ57)</f>
        <v/>
      </c>
      <c r="N52" s="45" t="str">
        <f t="shared" si="2"/>
        <v/>
      </c>
      <c r="O52" s="45" t="str">
        <f t="shared" si="4"/>
        <v/>
      </c>
      <c r="P52" s="45"/>
      <c r="Q52" s="46" t="str">
        <f t="shared" si="3"/>
        <v/>
      </c>
      <c r="R52" s="46" t="str">
        <f t="shared" si="5"/>
        <v/>
      </c>
      <c r="S52" s="46"/>
    </row>
    <row r="53" spans="1:19" x14ac:dyDescent="0.15">
      <c r="A53" s="6">
        <v>52</v>
      </c>
      <c r="B53" s="194" t="str">
        <f>個人種目入力!AD58</f>
        <v/>
      </c>
      <c r="C53" s="6" t="str">
        <f>個人種目入力!AJ58</f>
        <v xml:space="preserve"> </v>
      </c>
      <c r="D53" s="6" t="str">
        <f>個人種目入力!AK58</f>
        <v/>
      </c>
      <c r="E53" s="6" t="str">
        <f>個人種目入力!AL58</f>
        <v/>
      </c>
      <c r="F53" s="6" t="str">
        <f>個人種目入力!AM58</f>
        <v/>
      </c>
      <c r="G53" s="6" t="str">
        <f>個人種目入力!AN58</f>
        <v/>
      </c>
      <c r="H53" s="6" t="str">
        <f>個人種目入力!AO58</f>
        <v/>
      </c>
      <c r="I53" s="6" t="str">
        <f>個人種目入力!AP58</f>
        <v/>
      </c>
      <c r="J53" s="6" t="str">
        <f>IF(ISBLANK(個人種目入力!AQ58),"",個人種目入力!AQ58)</f>
        <v/>
      </c>
      <c r="N53" s="45" t="str">
        <f t="shared" si="2"/>
        <v/>
      </c>
      <c r="O53" s="45" t="str">
        <f t="shared" si="4"/>
        <v/>
      </c>
      <c r="P53" s="45"/>
      <c r="Q53" s="46" t="str">
        <f t="shared" si="3"/>
        <v/>
      </c>
      <c r="R53" s="46" t="str">
        <f t="shared" si="5"/>
        <v/>
      </c>
      <c r="S53" s="46"/>
    </row>
    <row r="54" spans="1:19" x14ac:dyDescent="0.15">
      <c r="A54" s="6">
        <v>53</v>
      </c>
      <c r="B54" s="194" t="str">
        <f>個人種目入力!AD59</f>
        <v/>
      </c>
      <c r="C54" s="6" t="str">
        <f>個人種目入力!AJ59</f>
        <v xml:space="preserve"> </v>
      </c>
      <c r="D54" s="6" t="str">
        <f>個人種目入力!AK59</f>
        <v/>
      </c>
      <c r="E54" s="6" t="str">
        <f>個人種目入力!AL59</f>
        <v/>
      </c>
      <c r="F54" s="6" t="str">
        <f>個人種目入力!AM59</f>
        <v/>
      </c>
      <c r="G54" s="6" t="str">
        <f>個人種目入力!AN59</f>
        <v/>
      </c>
      <c r="H54" s="6" t="str">
        <f>個人種目入力!AO59</f>
        <v/>
      </c>
      <c r="I54" s="6" t="str">
        <f>個人種目入力!AP59</f>
        <v/>
      </c>
      <c r="J54" s="6" t="str">
        <f>IF(ISBLANK(個人種目入力!AQ59),"",個人種目入力!AQ59)</f>
        <v/>
      </c>
      <c r="N54" s="45" t="str">
        <f t="shared" si="2"/>
        <v/>
      </c>
      <c r="O54" s="45" t="str">
        <f t="shared" si="4"/>
        <v/>
      </c>
      <c r="P54" s="45"/>
      <c r="Q54" s="46" t="str">
        <f t="shared" si="3"/>
        <v/>
      </c>
      <c r="R54" s="46" t="str">
        <f t="shared" si="5"/>
        <v/>
      </c>
      <c r="S54" s="46"/>
    </row>
    <row r="55" spans="1:19" x14ac:dyDescent="0.15">
      <c r="A55" s="6">
        <v>54</v>
      </c>
      <c r="B55" s="194" t="str">
        <f>個人種目入力!AD60</f>
        <v/>
      </c>
      <c r="C55" s="6" t="str">
        <f>個人種目入力!AJ60</f>
        <v xml:space="preserve"> </v>
      </c>
      <c r="D55" s="6" t="str">
        <f>個人種目入力!AK60</f>
        <v/>
      </c>
      <c r="E55" s="6" t="str">
        <f>個人種目入力!AL60</f>
        <v/>
      </c>
      <c r="F55" s="6" t="str">
        <f>個人種目入力!AM60</f>
        <v/>
      </c>
      <c r="G55" s="6" t="str">
        <f>個人種目入力!AN60</f>
        <v/>
      </c>
      <c r="H55" s="6" t="str">
        <f>個人種目入力!AO60</f>
        <v/>
      </c>
      <c r="I55" s="6" t="str">
        <f>個人種目入力!AP60</f>
        <v/>
      </c>
      <c r="J55" s="6" t="str">
        <f>IF(ISBLANK(個人種目入力!AQ60),"",個人種目入力!AQ60)</f>
        <v/>
      </c>
      <c r="N55" s="45" t="str">
        <f t="shared" si="2"/>
        <v/>
      </c>
      <c r="O55" s="45" t="str">
        <f t="shared" si="4"/>
        <v/>
      </c>
      <c r="P55" s="45"/>
      <c r="Q55" s="46" t="str">
        <f t="shared" si="3"/>
        <v/>
      </c>
      <c r="R55" s="46" t="str">
        <f t="shared" si="5"/>
        <v/>
      </c>
      <c r="S55" s="46"/>
    </row>
    <row r="56" spans="1:19" x14ac:dyDescent="0.15">
      <c r="A56" s="6">
        <v>55</v>
      </c>
      <c r="B56" s="194" t="str">
        <f>個人種目入力!AD61</f>
        <v/>
      </c>
      <c r="C56" s="6" t="str">
        <f>個人種目入力!AJ61</f>
        <v xml:space="preserve"> </v>
      </c>
      <c r="D56" s="6" t="str">
        <f>個人種目入力!AK61</f>
        <v/>
      </c>
      <c r="E56" s="6" t="str">
        <f>個人種目入力!AL61</f>
        <v/>
      </c>
      <c r="F56" s="6" t="str">
        <f>個人種目入力!AM61</f>
        <v/>
      </c>
      <c r="G56" s="6" t="str">
        <f>個人種目入力!AN61</f>
        <v/>
      </c>
      <c r="H56" s="6" t="str">
        <f>個人種目入力!AO61</f>
        <v/>
      </c>
      <c r="I56" s="6" t="str">
        <f>個人種目入力!AP61</f>
        <v/>
      </c>
      <c r="J56" s="6" t="str">
        <f>IF(ISBLANK(個人種目入力!AQ61),"",個人種目入力!AQ61)</f>
        <v/>
      </c>
      <c r="N56" s="45" t="str">
        <f t="shared" si="2"/>
        <v/>
      </c>
      <c r="O56" s="45" t="str">
        <f t="shared" si="4"/>
        <v/>
      </c>
      <c r="P56" s="45"/>
      <c r="Q56" s="46" t="str">
        <f t="shared" si="3"/>
        <v/>
      </c>
      <c r="R56" s="46" t="str">
        <f t="shared" si="5"/>
        <v/>
      </c>
      <c r="S56" s="46"/>
    </row>
    <row r="57" spans="1:19" x14ac:dyDescent="0.15">
      <c r="A57" s="6">
        <v>56</v>
      </c>
      <c r="B57" s="194" t="str">
        <f>個人種目入力!AD62</f>
        <v/>
      </c>
      <c r="C57" s="6" t="str">
        <f>個人種目入力!AJ62</f>
        <v xml:space="preserve"> </v>
      </c>
      <c r="D57" s="6" t="str">
        <f>個人種目入力!AK62</f>
        <v/>
      </c>
      <c r="E57" s="6" t="str">
        <f>個人種目入力!AL62</f>
        <v/>
      </c>
      <c r="F57" s="6" t="str">
        <f>個人種目入力!AM62</f>
        <v/>
      </c>
      <c r="G57" s="6" t="str">
        <f>個人種目入力!AN62</f>
        <v/>
      </c>
      <c r="H57" s="6" t="str">
        <f>個人種目入力!AO62</f>
        <v/>
      </c>
      <c r="I57" s="6" t="str">
        <f>個人種目入力!AP62</f>
        <v/>
      </c>
      <c r="J57" s="6" t="str">
        <f>IF(ISBLANK(個人種目入力!AQ62),"",個人種目入力!AQ62)</f>
        <v/>
      </c>
      <c r="N57" s="45" t="str">
        <f t="shared" si="2"/>
        <v/>
      </c>
      <c r="O57" s="45" t="str">
        <f t="shared" si="4"/>
        <v/>
      </c>
      <c r="P57" s="45"/>
      <c r="Q57" s="46" t="str">
        <f t="shared" si="3"/>
        <v/>
      </c>
      <c r="R57" s="46" t="str">
        <f t="shared" si="5"/>
        <v/>
      </c>
      <c r="S57" s="46"/>
    </row>
    <row r="58" spans="1:19" x14ac:dyDescent="0.15">
      <c r="A58" s="6">
        <v>57</v>
      </c>
      <c r="B58" s="194" t="str">
        <f>個人種目入力!AD63</f>
        <v/>
      </c>
      <c r="C58" s="6" t="str">
        <f>個人種目入力!AJ63</f>
        <v xml:space="preserve"> </v>
      </c>
      <c r="D58" s="6" t="str">
        <f>個人種目入力!AK63</f>
        <v/>
      </c>
      <c r="E58" s="6" t="str">
        <f>個人種目入力!AL63</f>
        <v/>
      </c>
      <c r="F58" s="6" t="str">
        <f>個人種目入力!AM63</f>
        <v/>
      </c>
      <c r="G58" s="6" t="str">
        <f>個人種目入力!AN63</f>
        <v/>
      </c>
      <c r="H58" s="6" t="str">
        <f>個人種目入力!AO63</f>
        <v/>
      </c>
      <c r="I58" s="6" t="str">
        <f>個人種目入力!AP63</f>
        <v/>
      </c>
      <c r="J58" s="6" t="str">
        <f>IF(ISBLANK(個人種目入力!AQ63),"",個人種目入力!AQ63)</f>
        <v/>
      </c>
      <c r="N58" s="45" t="str">
        <f t="shared" si="2"/>
        <v/>
      </c>
      <c r="O58" s="45" t="str">
        <f t="shared" si="4"/>
        <v/>
      </c>
      <c r="P58" s="45"/>
      <c r="Q58" s="46" t="str">
        <f t="shared" si="3"/>
        <v/>
      </c>
      <c r="R58" s="46" t="str">
        <f t="shared" si="5"/>
        <v/>
      </c>
      <c r="S58" s="46"/>
    </row>
    <row r="59" spans="1:19" x14ac:dyDescent="0.15">
      <c r="A59" s="6">
        <v>58</v>
      </c>
      <c r="B59" s="194" t="str">
        <f>個人種目入力!AD64</f>
        <v/>
      </c>
      <c r="C59" s="6" t="str">
        <f>個人種目入力!AJ64</f>
        <v xml:space="preserve"> </v>
      </c>
      <c r="D59" s="6" t="str">
        <f>個人種目入力!AK64</f>
        <v/>
      </c>
      <c r="E59" s="6" t="str">
        <f>個人種目入力!AL64</f>
        <v/>
      </c>
      <c r="F59" s="6" t="str">
        <f>個人種目入力!AM64</f>
        <v/>
      </c>
      <c r="G59" s="6" t="str">
        <f>個人種目入力!AN64</f>
        <v/>
      </c>
      <c r="H59" s="6" t="str">
        <f>個人種目入力!AO64</f>
        <v/>
      </c>
      <c r="I59" s="6" t="str">
        <f>個人種目入力!AP64</f>
        <v/>
      </c>
      <c r="J59" s="6" t="str">
        <f>IF(ISBLANK(個人種目入力!AQ64),"",個人種目入力!AQ64)</f>
        <v/>
      </c>
      <c r="N59" s="45" t="str">
        <f t="shared" si="2"/>
        <v/>
      </c>
      <c r="O59" s="45" t="str">
        <f t="shared" si="4"/>
        <v/>
      </c>
      <c r="P59" s="45"/>
      <c r="Q59" s="46" t="str">
        <f t="shared" si="3"/>
        <v/>
      </c>
      <c r="R59" s="46" t="str">
        <f t="shared" si="5"/>
        <v/>
      </c>
      <c r="S59" s="46"/>
    </row>
    <row r="60" spans="1:19" x14ac:dyDescent="0.15">
      <c r="A60" s="6">
        <v>59</v>
      </c>
      <c r="B60" s="194" t="str">
        <f>個人種目入力!AD65</f>
        <v/>
      </c>
      <c r="C60" s="6" t="str">
        <f>個人種目入力!AJ65</f>
        <v xml:space="preserve"> </v>
      </c>
      <c r="D60" s="6" t="str">
        <f>個人種目入力!AK65</f>
        <v/>
      </c>
      <c r="E60" s="6" t="str">
        <f>個人種目入力!AL65</f>
        <v/>
      </c>
      <c r="F60" s="6" t="str">
        <f>個人種目入力!AM65</f>
        <v/>
      </c>
      <c r="G60" s="6" t="str">
        <f>個人種目入力!AN65</f>
        <v/>
      </c>
      <c r="H60" s="6" t="str">
        <f>個人種目入力!AO65</f>
        <v/>
      </c>
      <c r="I60" s="6" t="str">
        <f>個人種目入力!AP65</f>
        <v/>
      </c>
      <c r="J60" s="6" t="str">
        <f>IF(ISBLANK(個人種目入力!AQ65),"",個人種目入力!AQ65)</f>
        <v/>
      </c>
      <c r="N60" s="45" t="str">
        <f t="shared" si="2"/>
        <v/>
      </c>
      <c r="O60" s="45" t="str">
        <f t="shared" si="4"/>
        <v/>
      </c>
      <c r="P60" s="45"/>
      <c r="Q60" s="46" t="str">
        <f t="shared" si="3"/>
        <v/>
      </c>
      <c r="R60" s="46" t="str">
        <f t="shared" si="5"/>
        <v/>
      </c>
      <c r="S60" s="46"/>
    </row>
    <row r="61" spans="1:19" x14ac:dyDescent="0.15">
      <c r="A61" s="6">
        <v>60</v>
      </c>
      <c r="B61" s="194" t="str">
        <f>個人種目入力!AD66</f>
        <v/>
      </c>
      <c r="C61" s="6" t="str">
        <f>個人種目入力!AJ66</f>
        <v xml:space="preserve"> </v>
      </c>
      <c r="D61" s="6" t="str">
        <f>個人種目入力!AK66</f>
        <v/>
      </c>
      <c r="E61" s="6" t="str">
        <f>個人種目入力!AL66</f>
        <v/>
      </c>
      <c r="F61" s="6" t="str">
        <f>個人種目入力!AM66</f>
        <v/>
      </c>
      <c r="G61" s="6" t="str">
        <f>個人種目入力!AN66</f>
        <v/>
      </c>
      <c r="H61" s="6" t="str">
        <f>個人種目入力!AO66</f>
        <v/>
      </c>
      <c r="I61" s="6" t="str">
        <f>個人種目入力!AP66</f>
        <v/>
      </c>
      <c r="J61" s="6" t="str">
        <f>IF(ISBLANK(個人種目入力!AQ66),"",個人種目入力!AQ66)</f>
        <v/>
      </c>
      <c r="N61" s="45" t="str">
        <f t="shared" si="2"/>
        <v/>
      </c>
      <c r="O61" s="45" t="str">
        <f t="shared" si="4"/>
        <v/>
      </c>
      <c r="P61" s="45"/>
      <c r="Q61" s="46" t="str">
        <f t="shared" si="3"/>
        <v/>
      </c>
      <c r="R61" s="46" t="str">
        <f t="shared" si="5"/>
        <v/>
      </c>
      <c r="S61" s="46"/>
    </row>
    <row r="62" spans="1:19" x14ac:dyDescent="0.15">
      <c r="A62" s="6">
        <v>61</v>
      </c>
      <c r="B62" s="194" t="str">
        <f>個人種目入力!AD67</f>
        <v/>
      </c>
      <c r="C62" s="6" t="str">
        <f>個人種目入力!AJ67</f>
        <v xml:space="preserve"> </v>
      </c>
      <c r="D62" s="6" t="str">
        <f>個人種目入力!AK67</f>
        <v/>
      </c>
      <c r="E62" s="6" t="str">
        <f>個人種目入力!AL67</f>
        <v/>
      </c>
      <c r="F62" s="6" t="str">
        <f>個人種目入力!AM67</f>
        <v/>
      </c>
      <c r="G62" s="6" t="str">
        <f>個人種目入力!AN67</f>
        <v/>
      </c>
      <c r="H62" s="6" t="str">
        <f>個人種目入力!AO67</f>
        <v/>
      </c>
      <c r="I62" s="6" t="str">
        <f>個人種目入力!AP67</f>
        <v/>
      </c>
      <c r="J62" s="6" t="str">
        <f>IF(ISBLANK(個人種目入力!AQ67),"",個人種目入力!AQ67)</f>
        <v/>
      </c>
      <c r="N62" s="45" t="str">
        <f t="shared" si="2"/>
        <v/>
      </c>
      <c r="O62" s="45" t="str">
        <f t="shared" si="4"/>
        <v/>
      </c>
      <c r="P62" s="45"/>
      <c r="Q62" s="46" t="str">
        <f t="shared" si="3"/>
        <v/>
      </c>
      <c r="R62" s="46" t="str">
        <f t="shared" si="5"/>
        <v/>
      </c>
      <c r="S62" s="46"/>
    </row>
    <row r="63" spans="1:19" x14ac:dyDescent="0.15">
      <c r="A63" s="6">
        <v>62</v>
      </c>
      <c r="B63" s="194" t="str">
        <f>個人種目入力!AD68</f>
        <v/>
      </c>
      <c r="C63" s="6" t="str">
        <f>個人種目入力!AJ68</f>
        <v xml:space="preserve"> </v>
      </c>
      <c r="D63" s="6" t="str">
        <f>個人種目入力!AK68</f>
        <v/>
      </c>
      <c r="E63" s="6" t="str">
        <f>個人種目入力!AL68</f>
        <v/>
      </c>
      <c r="F63" s="6" t="str">
        <f>個人種目入力!AM68</f>
        <v/>
      </c>
      <c r="G63" s="6" t="str">
        <f>個人種目入力!AN68</f>
        <v/>
      </c>
      <c r="H63" s="6" t="str">
        <f>個人種目入力!AO68</f>
        <v/>
      </c>
      <c r="I63" s="6" t="str">
        <f>個人種目入力!AP68</f>
        <v/>
      </c>
      <c r="J63" s="6" t="str">
        <f>IF(ISBLANK(個人種目入力!AQ68),"",個人種目入力!AQ68)</f>
        <v/>
      </c>
      <c r="N63" s="45" t="str">
        <f t="shared" si="2"/>
        <v/>
      </c>
      <c r="O63" s="45" t="str">
        <f t="shared" si="4"/>
        <v/>
      </c>
      <c r="P63" s="45"/>
      <c r="Q63" s="46" t="str">
        <f t="shared" si="3"/>
        <v/>
      </c>
      <c r="R63" s="46" t="str">
        <f t="shared" si="5"/>
        <v/>
      </c>
      <c r="S63" s="46"/>
    </row>
    <row r="64" spans="1:19" x14ac:dyDescent="0.15">
      <c r="A64" s="6">
        <v>63</v>
      </c>
      <c r="B64" s="194" t="str">
        <f>個人種目入力!AD69</f>
        <v/>
      </c>
      <c r="C64" s="6" t="str">
        <f>個人種目入力!AJ69</f>
        <v xml:space="preserve"> </v>
      </c>
      <c r="D64" s="6" t="str">
        <f>個人種目入力!AK69</f>
        <v/>
      </c>
      <c r="E64" s="6" t="str">
        <f>個人種目入力!AL69</f>
        <v/>
      </c>
      <c r="F64" s="6" t="str">
        <f>個人種目入力!AM69</f>
        <v/>
      </c>
      <c r="G64" s="6" t="str">
        <f>個人種目入力!AN69</f>
        <v/>
      </c>
      <c r="H64" s="6" t="str">
        <f>個人種目入力!AO69</f>
        <v/>
      </c>
      <c r="I64" s="6" t="str">
        <f>個人種目入力!AP69</f>
        <v/>
      </c>
      <c r="J64" s="6" t="str">
        <f>IF(ISBLANK(個人種目入力!AQ69),"",個人種目入力!AQ69)</f>
        <v/>
      </c>
      <c r="N64" s="45" t="str">
        <f t="shared" si="2"/>
        <v/>
      </c>
      <c r="O64" s="45" t="str">
        <f t="shared" si="4"/>
        <v/>
      </c>
      <c r="P64" s="45"/>
      <c r="Q64" s="46" t="str">
        <f t="shared" si="3"/>
        <v/>
      </c>
      <c r="R64" s="46" t="str">
        <f t="shared" si="5"/>
        <v/>
      </c>
      <c r="S64" s="46"/>
    </row>
    <row r="65" spans="1:19" x14ac:dyDescent="0.15">
      <c r="A65" s="6">
        <v>64</v>
      </c>
      <c r="B65" s="194" t="str">
        <f>個人種目入力!AD70</f>
        <v/>
      </c>
      <c r="C65" s="6" t="str">
        <f>個人種目入力!AJ70</f>
        <v xml:space="preserve"> </v>
      </c>
      <c r="D65" s="6" t="str">
        <f>個人種目入力!AK70</f>
        <v/>
      </c>
      <c r="E65" s="6" t="str">
        <f>個人種目入力!AL70</f>
        <v/>
      </c>
      <c r="F65" s="6" t="str">
        <f>個人種目入力!AM70</f>
        <v/>
      </c>
      <c r="G65" s="6" t="str">
        <f>個人種目入力!AN70</f>
        <v/>
      </c>
      <c r="H65" s="6" t="str">
        <f>個人種目入力!AO70</f>
        <v/>
      </c>
      <c r="I65" s="6" t="str">
        <f>個人種目入力!AP70</f>
        <v/>
      </c>
      <c r="J65" s="6" t="str">
        <f>IF(ISBLANK(個人種目入力!AQ70),"",個人種目入力!AQ70)</f>
        <v/>
      </c>
      <c r="N65" s="45" t="str">
        <f t="shared" si="2"/>
        <v/>
      </c>
      <c r="O65" s="45" t="str">
        <f t="shared" si="4"/>
        <v/>
      </c>
      <c r="P65" s="45"/>
      <c r="Q65" s="46" t="str">
        <f t="shared" si="3"/>
        <v/>
      </c>
      <c r="R65" s="46" t="str">
        <f t="shared" si="5"/>
        <v/>
      </c>
      <c r="S65" s="46"/>
    </row>
    <row r="66" spans="1:19" x14ac:dyDescent="0.15">
      <c r="A66" s="6">
        <v>65</v>
      </c>
      <c r="B66" s="194" t="str">
        <f>個人種目入力!AD71</f>
        <v/>
      </c>
      <c r="C66" s="6" t="str">
        <f>個人種目入力!AJ71</f>
        <v xml:space="preserve"> </v>
      </c>
      <c r="D66" s="6" t="str">
        <f>個人種目入力!AK71</f>
        <v/>
      </c>
      <c r="E66" s="6" t="str">
        <f>個人種目入力!AL71</f>
        <v/>
      </c>
      <c r="F66" s="6" t="str">
        <f>個人種目入力!AM71</f>
        <v/>
      </c>
      <c r="G66" s="6" t="str">
        <f>個人種目入力!AN71</f>
        <v/>
      </c>
      <c r="H66" s="6" t="str">
        <f>個人種目入力!AO71</f>
        <v/>
      </c>
      <c r="I66" s="6" t="str">
        <f>個人種目入力!AP71</f>
        <v/>
      </c>
      <c r="J66" s="6" t="str">
        <f>IF(ISBLANK(個人種目入力!AQ71),"",個人種目入力!AQ71)</f>
        <v/>
      </c>
      <c r="N66" s="45" t="str">
        <f t="shared" si="2"/>
        <v/>
      </c>
      <c r="O66" s="45" t="str">
        <f t="shared" ref="O66:O97" si="6">IF(N66="","",1/COUNTIF($N$2:$N$150,N66))</f>
        <v/>
      </c>
      <c r="P66" s="45"/>
      <c r="Q66" s="46" t="str">
        <f t="shared" si="3"/>
        <v/>
      </c>
      <c r="R66" s="46" t="str">
        <f t="shared" ref="R66:R97" si="7">IF(Q66="","",1/COUNTIF($Q$2:$Q$150,Q66))</f>
        <v/>
      </c>
      <c r="S66" s="46"/>
    </row>
    <row r="67" spans="1:19" x14ac:dyDescent="0.15">
      <c r="A67" s="6">
        <v>66</v>
      </c>
      <c r="B67" s="194" t="str">
        <f>個人種目入力!AD72</f>
        <v/>
      </c>
      <c r="C67" s="6" t="str">
        <f>個人種目入力!AJ72</f>
        <v xml:space="preserve"> </v>
      </c>
      <c r="D67" s="6" t="str">
        <f>個人種目入力!AK72</f>
        <v/>
      </c>
      <c r="E67" s="6" t="str">
        <f>個人種目入力!AL72</f>
        <v/>
      </c>
      <c r="F67" s="6" t="str">
        <f>個人種目入力!AM72</f>
        <v/>
      </c>
      <c r="G67" s="6" t="str">
        <f>個人種目入力!AN72</f>
        <v/>
      </c>
      <c r="H67" s="6" t="str">
        <f>個人種目入力!AO72</f>
        <v/>
      </c>
      <c r="I67" s="6" t="str">
        <f>個人種目入力!AP72</f>
        <v/>
      </c>
      <c r="J67" s="6" t="str">
        <f>IF(ISBLANK(個人種目入力!AQ72),"",個人種目入力!AQ72)</f>
        <v/>
      </c>
      <c r="N67" s="45" t="str">
        <f t="shared" ref="N67:N150" si="8">IF(B67="","",IF(B67&lt;200000000,B67,""))</f>
        <v/>
      </c>
      <c r="O67" s="45" t="str">
        <f t="shared" si="6"/>
        <v/>
      </c>
      <c r="P67" s="45"/>
      <c r="Q67" s="46" t="str">
        <f t="shared" ref="Q67:Q150" si="9">IF(B67="","",IF(B67&gt;200000000,B67,""))</f>
        <v/>
      </c>
      <c r="R67" s="46" t="str">
        <f t="shared" si="7"/>
        <v/>
      </c>
      <c r="S67" s="46"/>
    </row>
    <row r="68" spans="1:19" x14ac:dyDescent="0.15">
      <c r="A68" s="6">
        <v>67</v>
      </c>
      <c r="B68" s="194" t="str">
        <f>個人種目入力!AD73</f>
        <v/>
      </c>
      <c r="C68" s="6" t="str">
        <f>個人種目入力!AJ73</f>
        <v xml:space="preserve"> </v>
      </c>
      <c r="D68" s="6" t="str">
        <f>個人種目入力!AK73</f>
        <v/>
      </c>
      <c r="E68" s="6" t="str">
        <f>個人種目入力!AL73</f>
        <v/>
      </c>
      <c r="F68" s="6" t="str">
        <f>個人種目入力!AM73</f>
        <v/>
      </c>
      <c r="G68" s="6" t="str">
        <f>個人種目入力!AN73</f>
        <v/>
      </c>
      <c r="H68" s="6" t="str">
        <f>個人種目入力!AO73</f>
        <v/>
      </c>
      <c r="I68" s="6" t="str">
        <f>個人種目入力!AP73</f>
        <v/>
      </c>
      <c r="J68" s="6" t="str">
        <f>IF(ISBLANK(個人種目入力!AQ73),"",個人種目入力!AQ73)</f>
        <v/>
      </c>
      <c r="N68" s="45" t="str">
        <f t="shared" si="8"/>
        <v/>
      </c>
      <c r="O68" s="45" t="str">
        <f t="shared" si="6"/>
        <v/>
      </c>
      <c r="P68" s="45"/>
      <c r="Q68" s="46" t="str">
        <f t="shared" si="9"/>
        <v/>
      </c>
      <c r="R68" s="46" t="str">
        <f t="shared" si="7"/>
        <v/>
      </c>
      <c r="S68" s="46"/>
    </row>
    <row r="69" spans="1:19" x14ac:dyDescent="0.15">
      <c r="A69" s="6">
        <v>68</v>
      </c>
      <c r="B69" s="194" t="str">
        <f>個人種目入力!AD74</f>
        <v/>
      </c>
      <c r="C69" s="6" t="str">
        <f>個人種目入力!AJ74</f>
        <v xml:space="preserve"> </v>
      </c>
      <c r="D69" s="6" t="str">
        <f>個人種目入力!AK74</f>
        <v/>
      </c>
      <c r="E69" s="6" t="str">
        <f>個人種目入力!AL74</f>
        <v/>
      </c>
      <c r="F69" s="6" t="str">
        <f>個人種目入力!AM74</f>
        <v/>
      </c>
      <c r="G69" s="6" t="str">
        <f>個人種目入力!AN74</f>
        <v/>
      </c>
      <c r="H69" s="6" t="str">
        <f>個人種目入力!AO74</f>
        <v/>
      </c>
      <c r="I69" s="6" t="str">
        <f>個人種目入力!AP74</f>
        <v/>
      </c>
      <c r="J69" s="6" t="str">
        <f>IF(ISBLANK(個人種目入力!AQ74),"",個人種目入力!AQ74)</f>
        <v/>
      </c>
      <c r="N69" s="45" t="str">
        <f t="shared" si="8"/>
        <v/>
      </c>
      <c r="O69" s="45" t="str">
        <f t="shared" si="6"/>
        <v/>
      </c>
      <c r="P69" s="45"/>
      <c r="Q69" s="46" t="str">
        <f t="shared" si="9"/>
        <v/>
      </c>
      <c r="R69" s="46" t="str">
        <f t="shared" si="7"/>
        <v/>
      </c>
      <c r="S69" s="46"/>
    </row>
    <row r="70" spans="1:19" x14ac:dyDescent="0.15">
      <c r="A70" s="6">
        <v>69</v>
      </c>
      <c r="B70" s="194" t="str">
        <f>個人種目入力!AD75</f>
        <v/>
      </c>
      <c r="C70" s="6" t="str">
        <f>個人種目入力!AJ75</f>
        <v xml:space="preserve"> </v>
      </c>
      <c r="D70" s="6" t="str">
        <f>個人種目入力!AK75</f>
        <v/>
      </c>
      <c r="E70" s="6" t="str">
        <f>個人種目入力!AL75</f>
        <v/>
      </c>
      <c r="F70" s="6" t="str">
        <f>個人種目入力!AM75</f>
        <v/>
      </c>
      <c r="G70" s="6" t="str">
        <f>個人種目入力!AN75</f>
        <v/>
      </c>
      <c r="H70" s="6" t="str">
        <f>個人種目入力!AO75</f>
        <v/>
      </c>
      <c r="I70" s="6" t="str">
        <f>個人種目入力!AP75</f>
        <v/>
      </c>
      <c r="J70" s="6" t="str">
        <f>IF(ISBLANK(個人種目入力!AQ75),"",個人種目入力!AQ75)</f>
        <v/>
      </c>
      <c r="N70" s="45" t="str">
        <f t="shared" si="8"/>
        <v/>
      </c>
      <c r="O70" s="45" t="str">
        <f t="shared" si="6"/>
        <v/>
      </c>
      <c r="P70" s="45"/>
      <c r="Q70" s="46" t="str">
        <f t="shared" si="9"/>
        <v/>
      </c>
      <c r="R70" s="46" t="str">
        <f t="shared" si="7"/>
        <v/>
      </c>
      <c r="S70" s="46"/>
    </row>
    <row r="71" spans="1:19" x14ac:dyDescent="0.15">
      <c r="A71" s="6">
        <v>70</v>
      </c>
      <c r="B71" s="194" t="str">
        <f>個人種目入力!AD76</f>
        <v/>
      </c>
      <c r="C71" s="6" t="str">
        <f>個人種目入力!AJ76</f>
        <v xml:space="preserve"> </v>
      </c>
      <c r="D71" s="6" t="str">
        <f>個人種目入力!AK76</f>
        <v/>
      </c>
      <c r="E71" s="6" t="str">
        <f>個人種目入力!AL76</f>
        <v/>
      </c>
      <c r="F71" s="6" t="str">
        <f>個人種目入力!AM76</f>
        <v/>
      </c>
      <c r="G71" s="6" t="str">
        <f>個人種目入力!AN76</f>
        <v/>
      </c>
      <c r="H71" s="6" t="str">
        <f>個人種目入力!AO76</f>
        <v/>
      </c>
      <c r="I71" s="6" t="str">
        <f>個人種目入力!AP76</f>
        <v/>
      </c>
      <c r="J71" s="6" t="str">
        <f>IF(ISBLANK(個人種目入力!AQ76),"",個人種目入力!AQ76)</f>
        <v/>
      </c>
      <c r="N71" s="45" t="str">
        <f t="shared" si="8"/>
        <v/>
      </c>
      <c r="O71" s="45" t="str">
        <f t="shared" si="6"/>
        <v/>
      </c>
      <c r="P71" s="45"/>
      <c r="Q71" s="46" t="str">
        <f t="shared" si="9"/>
        <v/>
      </c>
      <c r="R71" s="46" t="str">
        <f t="shared" si="7"/>
        <v/>
      </c>
      <c r="S71" s="46"/>
    </row>
    <row r="72" spans="1:19" x14ac:dyDescent="0.15">
      <c r="A72" s="6">
        <v>71</v>
      </c>
      <c r="B72" s="194" t="str">
        <f>個人種目入力!AD77</f>
        <v/>
      </c>
      <c r="C72" s="6" t="str">
        <f>個人種目入力!AJ77</f>
        <v xml:space="preserve"> </v>
      </c>
      <c r="D72" s="6" t="str">
        <f>個人種目入力!AK77</f>
        <v/>
      </c>
      <c r="E72" s="6" t="str">
        <f>個人種目入力!AL77</f>
        <v/>
      </c>
      <c r="F72" s="6" t="str">
        <f>個人種目入力!AM77</f>
        <v/>
      </c>
      <c r="G72" s="6" t="str">
        <f>個人種目入力!AN77</f>
        <v/>
      </c>
      <c r="H72" s="6" t="str">
        <f>個人種目入力!AO77</f>
        <v/>
      </c>
      <c r="I72" s="6" t="str">
        <f>個人種目入力!AP77</f>
        <v/>
      </c>
      <c r="J72" s="6" t="str">
        <f>IF(ISBLANK(個人種目入力!AQ77),"",個人種目入力!AQ77)</f>
        <v/>
      </c>
      <c r="N72" s="45" t="str">
        <f t="shared" si="8"/>
        <v/>
      </c>
      <c r="O72" s="45" t="str">
        <f t="shared" si="6"/>
        <v/>
      </c>
      <c r="P72" s="45"/>
      <c r="Q72" s="46" t="str">
        <f t="shared" si="9"/>
        <v/>
      </c>
      <c r="R72" s="46" t="str">
        <f t="shared" si="7"/>
        <v/>
      </c>
      <c r="S72" s="46"/>
    </row>
    <row r="73" spans="1:19" x14ac:dyDescent="0.15">
      <c r="A73" s="6">
        <v>72</v>
      </c>
      <c r="B73" s="194" t="str">
        <f>個人種目入力!AD78</f>
        <v/>
      </c>
      <c r="C73" s="6" t="str">
        <f>個人種目入力!AJ78</f>
        <v xml:space="preserve"> </v>
      </c>
      <c r="D73" s="6" t="str">
        <f>個人種目入力!AK78</f>
        <v/>
      </c>
      <c r="E73" s="6" t="str">
        <f>個人種目入力!AL78</f>
        <v/>
      </c>
      <c r="F73" s="6" t="str">
        <f>個人種目入力!AM78</f>
        <v/>
      </c>
      <c r="G73" s="6" t="str">
        <f>個人種目入力!AN78</f>
        <v/>
      </c>
      <c r="H73" s="6" t="str">
        <f>個人種目入力!AO78</f>
        <v/>
      </c>
      <c r="I73" s="6" t="str">
        <f>個人種目入力!AP78</f>
        <v/>
      </c>
      <c r="J73" s="6" t="str">
        <f>IF(ISBLANK(個人種目入力!AQ78),"",個人種目入力!AQ78)</f>
        <v/>
      </c>
      <c r="N73" s="45" t="str">
        <f t="shared" si="8"/>
        <v/>
      </c>
      <c r="O73" s="45" t="str">
        <f t="shared" si="6"/>
        <v/>
      </c>
      <c r="P73" s="45"/>
      <c r="Q73" s="46" t="str">
        <f t="shared" si="9"/>
        <v/>
      </c>
      <c r="R73" s="46" t="str">
        <f t="shared" si="7"/>
        <v/>
      </c>
      <c r="S73" s="46"/>
    </row>
    <row r="74" spans="1:19" x14ac:dyDescent="0.15">
      <c r="A74" s="6">
        <v>73</v>
      </c>
      <c r="B74" s="194" t="str">
        <f>個人種目入力!AD79</f>
        <v/>
      </c>
      <c r="C74" s="6" t="str">
        <f>個人種目入力!AJ79</f>
        <v xml:space="preserve"> </v>
      </c>
      <c r="D74" s="6" t="str">
        <f>個人種目入力!AK79</f>
        <v/>
      </c>
      <c r="E74" s="6" t="str">
        <f>個人種目入力!AL79</f>
        <v/>
      </c>
      <c r="F74" s="6" t="str">
        <f>個人種目入力!AM79</f>
        <v/>
      </c>
      <c r="G74" s="6" t="str">
        <f>個人種目入力!AN79</f>
        <v/>
      </c>
      <c r="H74" s="6" t="str">
        <f>個人種目入力!AO79</f>
        <v/>
      </c>
      <c r="I74" s="6" t="str">
        <f>個人種目入力!AP79</f>
        <v/>
      </c>
      <c r="J74" s="6" t="str">
        <f>IF(ISBLANK(個人種目入力!AQ79),"",個人種目入力!AQ79)</f>
        <v/>
      </c>
      <c r="N74" s="45" t="str">
        <f t="shared" si="8"/>
        <v/>
      </c>
      <c r="O74" s="45" t="str">
        <f t="shared" si="6"/>
        <v/>
      </c>
      <c r="P74" s="45"/>
      <c r="Q74" s="46" t="str">
        <f t="shared" si="9"/>
        <v/>
      </c>
      <c r="R74" s="46" t="str">
        <f t="shared" si="7"/>
        <v/>
      </c>
      <c r="S74" s="46"/>
    </row>
    <row r="75" spans="1:19" ht="12.75" customHeight="1" x14ac:dyDescent="0.15">
      <c r="A75" s="6">
        <v>74</v>
      </c>
      <c r="B75" s="194" t="str">
        <f>個人種目入力!AD80</f>
        <v/>
      </c>
      <c r="C75" s="6" t="str">
        <f>個人種目入力!AJ80</f>
        <v xml:space="preserve"> </v>
      </c>
      <c r="D75" s="6" t="str">
        <f>個人種目入力!AK80</f>
        <v/>
      </c>
      <c r="E75" s="6" t="str">
        <f>個人種目入力!AL80</f>
        <v/>
      </c>
      <c r="F75" s="6" t="str">
        <f>個人種目入力!AM80</f>
        <v/>
      </c>
      <c r="G75" s="6" t="str">
        <f>個人種目入力!AN80</f>
        <v/>
      </c>
      <c r="H75" s="6" t="str">
        <f>個人種目入力!AO80</f>
        <v/>
      </c>
      <c r="I75" s="6" t="str">
        <f>個人種目入力!AP80</f>
        <v/>
      </c>
      <c r="J75" s="6" t="str">
        <f>IF(ISBLANK(個人種目入力!AQ80),"",個人種目入力!AQ80)</f>
        <v/>
      </c>
      <c r="N75" s="45" t="str">
        <f t="shared" si="8"/>
        <v/>
      </c>
      <c r="O75" s="45" t="str">
        <f t="shared" si="6"/>
        <v/>
      </c>
      <c r="P75" s="45"/>
      <c r="Q75" s="46" t="str">
        <f t="shared" si="9"/>
        <v/>
      </c>
      <c r="R75" s="46" t="str">
        <f t="shared" si="7"/>
        <v/>
      </c>
      <c r="S75" s="46"/>
    </row>
    <row r="76" spans="1:19" x14ac:dyDescent="0.15">
      <c r="A76" s="6">
        <v>75</v>
      </c>
      <c r="B76" s="194" t="str">
        <f>個人種目入力!AD81</f>
        <v/>
      </c>
      <c r="C76" s="6" t="str">
        <f>個人種目入力!AJ81</f>
        <v xml:space="preserve"> </v>
      </c>
      <c r="D76" s="6" t="str">
        <f>個人種目入力!AK81</f>
        <v/>
      </c>
      <c r="E76" s="6" t="str">
        <f>個人種目入力!AL81</f>
        <v/>
      </c>
      <c r="F76" s="6" t="str">
        <f>個人種目入力!AM81</f>
        <v/>
      </c>
      <c r="G76" s="6" t="str">
        <f>個人種目入力!AN81</f>
        <v/>
      </c>
      <c r="H76" s="6" t="str">
        <f>個人種目入力!AO81</f>
        <v/>
      </c>
      <c r="I76" s="6" t="str">
        <f>個人種目入力!AP81</f>
        <v/>
      </c>
      <c r="J76" s="6" t="str">
        <f>IF(ISBLANK(個人種目入力!AQ81),"",個人種目入力!AQ81)</f>
        <v/>
      </c>
      <c r="N76" s="45" t="str">
        <f t="shared" si="8"/>
        <v/>
      </c>
      <c r="O76" s="45" t="str">
        <f t="shared" si="6"/>
        <v/>
      </c>
      <c r="P76" s="45"/>
      <c r="Q76" s="46" t="str">
        <f t="shared" si="9"/>
        <v/>
      </c>
      <c r="R76" s="46" t="str">
        <f t="shared" si="7"/>
        <v/>
      </c>
      <c r="S76" s="46"/>
    </row>
    <row r="77" spans="1:19" x14ac:dyDescent="0.15">
      <c r="A77" s="6">
        <v>76</v>
      </c>
      <c r="B77" s="194" t="str">
        <f>個人種目入力!AD82</f>
        <v/>
      </c>
      <c r="C77" s="6" t="str">
        <f>個人種目入力!AJ82</f>
        <v xml:space="preserve"> </v>
      </c>
      <c r="D77" s="6" t="str">
        <f>個人種目入力!AK82</f>
        <v/>
      </c>
      <c r="E77" s="6" t="str">
        <f>個人種目入力!AL82</f>
        <v/>
      </c>
      <c r="F77" s="6" t="str">
        <f>個人種目入力!AM82</f>
        <v/>
      </c>
      <c r="G77" s="6" t="str">
        <f>個人種目入力!AN82</f>
        <v/>
      </c>
      <c r="H77" s="6" t="str">
        <f>個人種目入力!AO82</f>
        <v/>
      </c>
      <c r="I77" s="6" t="str">
        <f>個人種目入力!AP82</f>
        <v/>
      </c>
      <c r="J77" s="6" t="str">
        <f>IF(ISBLANK(個人種目入力!AQ82),"",個人種目入力!AQ82)</f>
        <v/>
      </c>
      <c r="N77" s="45" t="str">
        <f t="shared" si="8"/>
        <v/>
      </c>
      <c r="O77" s="45" t="str">
        <f t="shared" si="6"/>
        <v/>
      </c>
      <c r="P77" s="45"/>
      <c r="Q77" s="46" t="str">
        <f t="shared" si="9"/>
        <v/>
      </c>
      <c r="R77" s="46" t="str">
        <f t="shared" si="7"/>
        <v/>
      </c>
      <c r="S77" s="46"/>
    </row>
    <row r="78" spans="1:19" x14ac:dyDescent="0.15">
      <c r="A78" s="6">
        <v>77</v>
      </c>
      <c r="B78" s="194" t="str">
        <f>個人種目入力!AD83</f>
        <v/>
      </c>
      <c r="C78" s="6" t="str">
        <f>個人種目入力!AJ83</f>
        <v xml:space="preserve"> </v>
      </c>
      <c r="D78" s="6" t="str">
        <f>個人種目入力!AK83</f>
        <v/>
      </c>
      <c r="E78" s="6" t="str">
        <f>個人種目入力!AL83</f>
        <v/>
      </c>
      <c r="F78" s="6" t="str">
        <f>個人種目入力!AM83</f>
        <v/>
      </c>
      <c r="G78" s="6" t="str">
        <f>個人種目入力!AN83</f>
        <v/>
      </c>
      <c r="H78" s="6" t="str">
        <f>個人種目入力!AO83</f>
        <v/>
      </c>
      <c r="I78" s="6" t="str">
        <f>個人種目入力!AP83</f>
        <v/>
      </c>
      <c r="J78" s="6" t="str">
        <f>IF(ISBLANK(個人種目入力!AQ83),"",個人種目入力!AQ83)</f>
        <v/>
      </c>
      <c r="N78" s="45" t="str">
        <f t="shared" si="8"/>
        <v/>
      </c>
      <c r="O78" s="45" t="str">
        <f t="shared" si="6"/>
        <v/>
      </c>
      <c r="P78" s="45"/>
      <c r="Q78" s="46" t="str">
        <f t="shared" si="9"/>
        <v/>
      </c>
      <c r="R78" s="46" t="str">
        <f t="shared" si="7"/>
        <v/>
      </c>
      <c r="S78" s="46"/>
    </row>
    <row r="79" spans="1:19" x14ac:dyDescent="0.15">
      <c r="A79" s="6">
        <v>78</v>
      </c>
      <c r="B79" s="194" t="str">
        <f>個人種目入力!AD84</f>
        <v/>
      </c>
      <c r="C79" s="6" t="str">
        <f>個人種目入力!AJ84</f>
        <v xml:space="preserve"> </v>
      </c>
      <c r="D79" s="6" t="str">
        <f>個人種目入力!AK84</f>
        <v/>
      </c>
      <c r="E79" s="6" t="str">
        <f>個人種目入力!AL84</f>
        <v/>
      </c>
      <c r="F79" s="6" t="str">
        <f>個人種目入力!AM84</f>
        <v/>
      </c>
      <c r="G79" s="6" t="str">
        <f>個人種目入力!AN84</f>
        <v/>
      </c>
      <c r="H79" s="6" t="str">
        <f>個人種目入力!AO84</f>
        <v/>
      </c>
      <c r="I79" s="6" t="str">
        <f>個人種目入力!AP84</f>
        <v/>
      </c>
      <c r="J79" s="6" t="str">
        <f>IF(ISBLANK(個人種目入力!AQ84),"",個人種目入力!AQ84)</f>
        <v/>
      </c>
      <c r="N79" s="45" t="str">
        <f t="shared" si="8"/>
        <v/>
      </c>
      <c r="O79" s="45" t="str">
        <f t="shared" si="6"/>
        <v/>
      </c>
      <c r="P79" s="45"/>
      <c r="Q79" s="46" t="str">
        <f t="shared" si="9"/>
        <v/>
      </c>
      <c r="R79" s="46" t="str">
        <f t="shared" si="7"/>
        <v/>
      </c>
      <c r="S79" s="46"/>
    </row>
    <row r="80" spans="1:19" x14ac:dyDescent="0.15">
      <c r="A80" s="6">
        <v>79</v>
      </c>
      <c r="B80" s="194" t="str">
        <f>個人種目入力!AD85</f>
        <v/>
      </c>
      <c r="C80" s="6" t="str">
        <f>個人種目入力!AJ85</f>
        <v xml:space="preserve"> </v>
      </c>
      <c r="D80" s="6" t="str">
        <f>個人種目入力!AK85</f>
        <v/>
      </c>
      <c r="E80" s="6" t="str">
        <f>個人種目入力!AL85</f>
        <v/>
      </c>
      <c r="F80" s="6" t="str">
        <f>個人種目入力!AM85</f>
        <v/>
      </c>
      <c r="G80" s="6" t="str">
        <f>個人種目入力!AN85</f>
        <v/>
      </c>
      <c r="H80" s="6" t="str">
        <f>個人種目入力!AO85</f>
        <v/>
      </c>
      <c r="I80" s="6" t="str">
        <f>個人種目入力!AP85</f>
        <v/>
      </c>
      <c r="J80" s="6" t="str">
        <f>IF(ISBLANK(個人種目入力!AQ85),"",個人種目入力!AQ85)</f>
        <v/>
      </c>
      <c r="N80" s="45" t="str">
        <f t="shared" si="8"/>
        <v/>
      </c>
      <c r="O80" s="45" t="str">
        <f t="shared" si="6"/>
        <v/>
      </c>
      <c r="P80" s="45"/>
      <c r="Q80" s="46" t="str">
        <f t="shared" si="9"/>
        <v/>
      </c>
      <c r="R80" s="46" t="str">
        <f t="shared" si="7"/>
        <v/>
      </c>
      <c r="S80" s="46"/>
    </row>
    <row r="81" spans="1:19" x14ac:dyDescent="0.15">
      <c r="A81" s="6">
        <v>80</v>
      </c>
      <c r="B81" s="194" t="str">
        <f>個人種目入力!AD86</f>
        <v/>
      </c>
      <c r="C81" s="6" t="str">
        <f>個人種目入力!AJ86</f>
        <v xml:space="preserve"> </v>
      </c>
      <c r="D81" s="6" t="str">
        <f>個人種目入力!AK86</f>
        <v/>
      </c>
      <c r="E81" s="6" t="str">
        <f>個人種目入力!AL86</f>
        <v/>
      </c>
      <c r="F81" s="6" t="str">
        <f>個人種目入力!AM86</f>
        <v/>
      </c>
      <c r="G81" s="6" t="str">
        <f>個人種目入力!AN86</f>
        <v/>
      </c>
      <c r="H81" s="6" t="str">
        <f>個人種目入力!AO86</f>
        <v/>
      </c>
      <c r="I81" s="6" t="str">
        <f>個人種目入力!AP86</f>
        <v/>
      </c>
      <c r="J81" s="6" t="str">
        <f>IF(ISBLANK(個人種目入力!AQ86),"",個人種目入力!AQ86)</f>
        <v/>
      </c>
      <c r="N81" s="45" t="str">
        <f t="shared" si="8"/>
        <v/>
      </c>
      <c r="O81" s="45" t="str">
        <f t="shared" si="6"/>
        <v/>
      </c>
      <c r="P81" s="45"/>
      <c r="Q81" s="46" t="str">
        <f t="shared" si="9"/>
        <v/>
      </c>
      <c r="R81" s="46" t="str">
        <f t="shared" si="7"/>
        <v/>
      </c>
      <c r="S81" s="46"/>
    </row>
    <row r="82" spans="1:19" x14ac:dyDescent="0.15">
      <c r="A82" s="6">
        <v>81</v>
      </c>
      <c r="B82" s="194" t="str">
        <f>個人種目入力!AD87</f>
        <v/>
      </c>
      <c r="C82" s="6" t="str">
        <f>個人種目入力!AJ87</f>
        <v xml:space="preserve"> </v>
      </c>
      <c r="D82" s="6" t="str">
        <f>個人種目入力!AK87</f>
        <v/>
      </c>
      <c r="E82" s="6" t="str">
        <f>個人種目入力!AL87</f>
        <v/>
      </c>
      <c r="F82" s="6" t="str">
        <f>個人種目入力!AM87</f>
        <v/>
      </c>
      <c r="G82" s="6" t="str">
        <f>個人種目入力!AN87</f>
        <v/>
      </c>
      <c r="H82" s="6" t="str">
        <f>個人種目入力!AO87</f>
        <v/>
      </c>
      <c r="I82" s="6" t="str">
        <f>個人種目入力!AP87</f>
        <v/>
      </c>
      <c r="J82" s="6" t="str">
        <f>IF(ISBLANK(個人種目入力!AQ87),"",個人種目入力!AQ87)</f>
        <v/>
      </c>
      <c r="N82" s="45" t="str">
        <f t="shared" si="8"/>
        <v/>
      </c>
      <c r="O82" s="45" t="str">
        <f t="shared" si="6"/>
        <v/>
      </c>
      <c r="P82" s="45"/>
      <c r="Q82" s="46" t="str">
        <f t="shared" si="9"/>
        <v/>
      </c>
      <c r="R82" s="46" t="str">
        <f t="shared" si="7"/>
        <v/>
      </c>
      <c r="S82" s="46"/>
    </row>
    <row r="83" spans="1:19" x14ac:dyDescent="0.15">
      <c r="A83" s="6">
        <v>82</v>
      </c>
      <c r="B83" s="194" t="str">
        <f>個人種目入力!AD88</f>
        <v/>
      </c>
      <c r="C83" s="6" t="str">
        <f>個人種目入力!AJ88</f>
        <v xml:space="preserve"> </v>
      </c>
      <c r="D83" s="6" t="str">
        <f>個人種目入力!AK88</f>
        <v/>
      </c>
      <c r="E83" s="6" t="str">
        <f>個人種目入力!AL88</f>
        <v/>
      </c>
      <c r="F83" s="6" t="str">
        <f>個人種目入力!AM88</f>
        <v/>
      </c>
      <c r="G83" s="6" t="str">
        <f>個人種目入力!AN88</f>
        <v/>
      </c>
      <c r="H83" s="6" t="str">
        <f>個人種目入力!AO88</f>
        <v/>
      </c>
      <c r="I83" s="6" t="str">
        <f>個人種目入力!AP88</f>
        <v/>
      </c>
      <c r="J83" s="6" t="str">
        <f>IF(ISBLANK(個人種目入力!AQ88),"",個人種目入力!AQ88)</f>
        <v/>
      </c>
      <c r="N83" s="45" t="str">
        <f t="shared" si="8"/>
        <v/>
      </c>
      <c r="O83" s="45" t="str">
        <f t="shared" si="6"/>
        <v/>
      </c>
      <c r="P83" s="45"/>
      <c r="Q83" s="46" t="str">
        <f t="shared" si="9"/>
        <v/>
      </c>
      <c r="R83" s="46" t="str">
        <f t="shared" si="7"/>
        <v/>
      </c>
      <c r="S83" s="46"/>
    </row>
    <row r="84" spans="1:19" x14ac:dyDescent="0.15">
      <c r="A84" s="6">
        <v>83</v>
      </c>
      <c r="B84" s="194" t="str">
        <f>個人種目入力!AD89</f>
        <v/>
      </c>
      <c r="C84" s="6" t="str">
        <f>個人種目入力!AJ89</f>
        <v xml:space="preserve"> </v>
      </c>
      <c r="D84" s="6" t="str">
        <f>個人種目入力!AK89</f>
        <v/>
      </c>
      <c r="E84" s="6" t="str">
        <f>個人種目入力!AL89</f>
        <v/>
      </c>
      <c r="F84" s="6" t="str">
        <f>個人種目入力!AM89</f>
        <v/>
      </c>
      <c r="G84" s="6" t="str">
        <f>個人種目入力!AN89</f>
        <v/>
      </c>
      <c r="H84" s="6" t="str">
        <f>個人種目入力!AO89</f>
        <v/>
      </c>
      <c r="I84" s="6" t="str">
        <f>個人種目入力!AP89</f>
        <v/>
      </c>
      <c r="J84" s="6" t="str">
        <f>IF(ISBLANK(個人種目入力!AQ89),"",個人種目入力!AQ89)</f>
        <v/>
      </c>
      <c r="N84" s="45" t="str">
        <f t="shared" si="8"/>
        <v/>
      </c>
      <c r="O84" s="45" t="str">
        <f t="shared" si="6"/>
        <v/>
      </c>
      <c r="P84" s="45"/>
      <c r="Q84" s="46" t="str">
        <f t="shared" si="9"/>
        <v/>
      </c>
      <c r="R84" s="46" t="str">
        <f t="shared" si="7"/>
        <v/>
      </c>
      <c r="S84" s="46"/>
    </row>
    <row r="85" spans="1:19" x14ac:dyDescent="0.15">
      <c r="A85" s="6">
        <v>84</v>
      </c>
      <c r="B85" s="194" t="str">
        <f>個人種目入力!AD90</f>
        <v/>
      </c>
      <c r="C85" s="6" t="str">
        <f>個人種目入力!AJ90</f>
        <v xml:space="preserve"> </v>
      </c>
      <c r="D85" s="6" t="str">
        <f>個人種目入力!AK90</f>
        <v/>
      </c>
      <c r="E85" s="6" t="str">
        <f>個人種目入力!AL90</f>
        <v/>
      </c>
      <c r="F85" s="6" t="str">
        <f>個人種目入力!AM90</f>
        <v/>
      </c>
      <c r="G85" s="6" t="str">
        <f>個人種目入力!AN90</f>
        <v/>
      </c>
      <c r="H85" s="6" t="str">
        <f>個人種目入力!AO90</f>
        <v/>
      </c>
      <c r="I85" s="6" t="str">
        <f>個人種目入力!AP90</f>
        <v/>
      </c>
      <c r="J85" s="6" t="str">
        <f>IF(ISBLANK(個人種目入力!AQ90),"",個人種目入力!AQ90)</f>
        <v/>
      </c>
      <c r="N85" s="45" t="str">
        <f t="shared" si="8"/>
        <v/>
      </c>
      <c r="O85" s="45" t="str">
        <f t="shared" si="6"/>
        <v/>
      </c>
      <c r="P85" s="45"/>
      <c r="Q85" s="46" t="str">
        <f t="shared" si="9"/>
        <v/>
      </c>
      <c r="R85" s="46" t="str">
        <f t="shared" si="7"/>
        <v/>
      </c>
      <c r="S85" s="46"/>
    </row>
    <row r="86" spans="1:19" x14ac:dyDescent="0.15">
      <c r="A86" s="6">
        <v>85</v>
      </c>
      <c r="B86" s="194" t="str">
        <f>個人種目入力!AD91</f>
        <v/>
      </c>
      <c r="C86" s="6" t="str">
        <f>個人種目入力!AJ91</f>
        <v xml:space="preserve"> </v>
      </c>
      <c r="D86" s="6" t="str">
        <f>個人種目入力!AK91</f>
        <v/>
      </c>
      <c r="E86" s="6" t="str">
        <f>個人種目入力!AL91</f>
        <v/>
      </c>
      <c r="F86" s="6" t="str">
        <f>個人種目入力!AM91</f>
        <v/>
      </c>
      <c r="G86" s="6" t="str">
        <f>個人種目入力!AN91</f>
        <v/>
      </c>
      <c r="H86" s="6" t="str">
        <f>個人種目入力!AO91</f>
        <v/>
      </c>
      <c r="I86" s="6" t="str">
        <f>個人種目入力!AP91</f>
        <v/>
      </c>
      <c r="J86" s="6" t="str">
        <f>IF(ISBLANK(個人種目入力!AQ91),"",個人種目入力!AQ91)</f>
        <v/>
      </c>
      <c r="N86" s="45" t="str">
        <f t="shared" si="8"/>
        <v/>
      </c>
      <c r="O86" s="45" t="str">
        <f t="shared" si="6"/>
        <v/>
      </c>
      <c r="P86" s="45"/>
      <c r="Q86" s="46" t="str">
        <f t="shared" si="9"/>
        <v/>
      </c>
      <c r="R86" s="46" t="str">
        <f t="shared" si="7"/>
        <v/>
      </c>
      <c r="S86" s="46"/>
    </row>
    <row r="87" spans="1:19" x14ac:dyDescent="0.15">
      <c r="A87" s="6">
        <v>86</v>
      </c>
      <c r="B87" s="194" t="str">
        <f>個人種目入力!AD92</f>
        <v/>
      </c>
      <c r="C87" s="6" t="str">
        <f>個人種目入力!AJ92</f>
        <v xml:space="preserve"> </v>
      </c>
      <c r="D87" s="6" t="str">
        <f>個人種目入力!AK92</f>
        <v/>
      </c>
      <c r="E87" s="6" t="str">
        <f>個人種目入力!AL92</f>
        <v/>
      </c>
      <c r="F87" s="6" t="str">
        <f>個人種目入力!AM92</f>
        <v/>
      </c>
      <c r="G87" s="6" t="str">
        <f>個人種目入力!AN92</f>
        <v/>
      </c>
      <c r="H87" s="6" t="str">
        <f>個人種目入力!AO92</f>
        <v/>
      </c>
      <c r="I87" s="6" t="str">
        <f>個人種目入力!AP92</f>
        <v/>
      </c>
      <c r="J87" s="6" t="str">
        <f>IF(ISBLANK(個人種目入力!AQ92),"",個人種目入力!AQ92)</f>
        <v/>
      </c>
      <c r="N87" s="45" t="str">
        <f t="shared" si="8"/>
        <v/>
      </c>
      <c r="O87" s="45" t="str">
        <f t="shared" si="6"/>
        <v/>
      </c>
      <c r="P87" s="45"/>
      <c r="Q87" s="46" t="str">
        <f t="shared" si="9"/>
        <v/>
      </c>
      <c r="R87" s="46" t="str">
        <f t="shared" si="7"/>
        <v/>
      </c>
      <c r="S87" s="46"/>
    </row>
    <row r="88" spans="1:19" x14ac:dyDescent="0.15">
      <c r="A88" s="6">
        <v>87</v>
      </c>
      <c r="B88" s="194" t="str">
        <f>個人種目入力!AD93</f>
        <v/>
      </c>
      <c r="C88" s="6" t="str">
        <f>個人種目入力!AJ93</f>
        <v xml:space="preserve"> </v>
      </c>
      <c r="D88" s="6" t="str">
        <f>個人種目入力!AK93</f>
        <v/>
      </c>
      <c r="E88" s="6" t="str">
        <f>個人種目入力!AL93</f>
        <v/>
      </c>
      <c r="F88" s="6" t="str">
        <f>個人種目入力!AM93</f>
        <v/>
      </c>
      <c r="G88" s="6" t="str">
        <f>個人種目入力!AN93</f>
        <v/>
      </c>
      <c r="H88" s="6" t="str">
        <f>個人種目入力!AO93</f>
        <v/>
      </c>
      <c r="I88" s="6" t="str">
        <f>個人種目入力!AP93</f>
        <v/>
      </c>
      <c r="J88" s="6" t="str">
        <f>IF(ISBLANK(個人種目入力!AQ93),"",個人種目入力!AQ93)</f>
        <v/>
      </c>
      <c r="N88" s="45" t="str">
        <f t="shared" si="8"/>
        <v/>
      </c>
      <c r="O88" s="45" t="str">
        <f t="shared" si="6"/>
        <v/>
      </c>
      <c r="P88" s="45"/>
      <c r="Q88" s="46" t="str">
        <f t="shared" si="9"/>
        <v/>
      </c>
      <c r="R88" s="46" t="str">
        <f t="shared" si="7"/>
        <v/>
      </c>
      <c r="S88" s="46"/>
    </row>
    <row r="89" spans="1:19" x14ac:dyDescent="0.15">
      <c r="A89" s="6">
        <v>88</v>
      </c>
      <c r="B89" s="194" t="str">
        <f>個人種目入力!AD94</f>
        <v/>
      </c>
      <c r="C89" s="6" t="str">
        <f>個人種目入力!AJ94</f>
        <v xml:space="preserve"> </v>
      </c>
      <c r="D89" s="6" t="str">
        <f>個人種目入力!AK94</f>
        <v/>
      </c>
      <c r="E89" s="6" t="str">
        <f>個人種目入力!AL94</f>
        <v/>
      </c>
      <c r="F89" s="6" t="str">
        <f>個人種目入力!AM94</f>
        <v/>
      </c>
      <c r="G89" s="6" t="str">
        <f>個人種目入力!AN94</f>
        <v/>
      </c>
      <c r="H89" s="6" t="str">
        <f>個人種目入力!AO94</f>
        <v/>
      </c>
      <c r="I89" s="6" t="str">
        <f>個人種目入力!AP94</f>
        <v/>
      </c>
      <c r="J89" s="6" t="str">
        <f>IF(ISBLANK(個人種目入力!AQ94),"",個人種目入力!AQ94)</f>
        <v/>
      </c>
      <c r="N89" s="45" t="str">
        <f t="shared" si="8"/>
        <v/>
      </c>
      <c r="O89" s="45" t="str">
        <f t="shared" si="6"/>
        <v/>
      </c>
      <c r="P89" s="45"/>
      <c r="Q89" s="46" t="str">
        <f t="shared" si="9"/>
        <v/>
      </c>
      <c r="R89" s="46" t="str">
        <f t="shared" si="7"/>
        <v/>
      </c>
      <c r="S89" s="46"/>
    </row>
    <row r="90" spans="1:19" x14ac:dyDescent="0.15">
      <c r="A90" s="6">
        <v>89</v>
      </c>
      <c r="B90" s="194" t="str">
        <f>個人種目入力!AD95</f>
        <v/>
      </c>
      <c r="C90" s="6" t="str">
        <f>個人種目入力!AJ95</f>
        <v xml:space="preserve"> </v>
      </c>
      <c r="D90" s="6" t="str">
        <f>個人種目入力!AK95</f>
        <v/>
      </c>
      <c r="E90" s="6" t="str">
        <f>個人種目入力!AL95</f>
        <v/>
      </c>
      <c r="F90" s="6" t="str">
        <f>個人種目入力!AM95</f>
        <v/>
      </c>
      <c r="G90" s="6" t="str">
        <f>個人種目入力!AN95</f>
        <v/>
      </c>
      <c r="H90" s="6" t="str">
        <f>個人種目入力!AO95</f>
        <v/>
      </c>
      <c r="I90" s="6" t="str">
        <f>個人種目入力!AP95</f>
        <v/>
      </c>
      <c r="J90" s="6" t="str">
        <f>IF(ISBLANK(個人種目入力!AQ95),"",個人種目入力!AQ95)</f>
        <v/>
      </c>
      <c r="N90" s="45" t="str">
        <f t="shared" si="8"/>
        <v/>
      </c>
      <c r="O90" s="45" t="str">
        <f t="shared" si="6"/>
        <v/>
      </c>
      <c r="P90" s="45"/>
      <c r="Q90" s="46" t="str">
        <f t="shared" si="9"/>
        <v/>
      </c>
      <c r="R90" s="46" t="str">
        <f t="shared" si="7"/>
        <v/>
      </c>
      <c r="S90" s="46"/>
    </row>
    <row r="91" spans="1:19" x14ac:dyDescent="0.15">
      <c r="A91" s="6">
        <v>90</v>
      </c>
      <c r="B91" s="194" t="str">
        <f>個人種目入力!AD96</f>
        <v/>
      </c>
      <c r="C91" s="6" t="str">
        <f>個人種目入力!AJ96</f>
        <v xml:space="preserve"> </v>
      </c>
      <c r="D91" s="6" t="str">
        <f>個人種目入力!AK96</f>
        <v/>
      </c>
      <c r="E91" s="6" t="str">
        <f>個人種目入力!AL96</f>
        <v/>
      </c>
      <c r="F91" s="6" t="str">
        <f>個人種目入力!AM96</f>
        <v/>
      </c>
      <c r="G91" s="6" t="str">
        <f>個人種目入力!AN96</f>
        <v/>
      </c>
      <c r="H91" s="6" t="str">
        <f>個人種目入力!AO96</f>
        <v/>
      </c>
      <c r="I91" s="6" t="str">
        <f>個人種目入力!AP96</f>
        <v/>
      </c>
      <c r="J91" s="6" t="str">
        <f>IF(ISBLANK(個人種目入力!AQ96),"",個人種目入力!AQ96)</f>
        <v/>
      </c>
      <c r="N91" s="45" t="str">
        <f t="shared" si="8"/>
        <v/>
      </c>
      <c r="O91" s="45" t="str">
        <f t="shared" si="6"/>
        <v/>
      </c>
      <c r="P91" s="45"/>
      <c r="Q91" s="46" t="str">
        <f t="shared" si="9"/>
        <v/>
      </c>
      <c r="R91" s="46" t="str">
        <f t="shared" si="7"/>
        <v/>
      </c>
      <c r="S91" s="46"/>
    </row>
    <row r="92" spans="1:19" x14ac:dyDescent="0.15">
      <c r="A92" s="6">
        <v>91</v>
      </c>
      <c r="B92" s="194" t="str">
        <f>個人種目入力!AD97</f>
        <v/>
      </c>
      <c r="C92" s="6" t="str">
        <f>個人種目入力!AJ97</f>
        <v xml:space="preserve"> </v>
      </c>
      <c r="D92" s="6" t="str">
        <f>個人種目入力!AK97</f>
        <v/>
      </c>
      <c r="E92" s="6" t="str">
        <f>個人種目入力!AL97</f>
        <v/>
      </c>
      <c r="F92" s="6" t="str">
        <f>個人種目入力!AM97</f>
        <v/>
      </c>
      <c r="G92" s="6" t="str">
        <f>個人種目入力!AN97</f>
        <v/>
      </c>
      <c r="H92" s="6" t="str">
        <f>個人種目入力!AO97</f>
        <v/>
      </c>
      <c r="I92" s="6" t="str">
        <f>個人種目入力!AP97</f>
        <v/>
      </c>
      <c r="J92" s="6" t="str">
        <f>IF(ISBLANK(個人種目入力!AQ97),"",個人種目入力!AQ97)</f>
        <v/>
      </c>
      <c r="N92" s="45" t="str">
        <f t="shared" si="8"/>
        <v/>
      </c>
      <c r="O92" s="45" t="str">
        <f t="shared" si="6"/>
        <v/>
      </c>
      <c r="P92" s="45"/>
      <c r="Q92" s="46" t="str">
        <f t="shared" si="9"/>
        <v/>
      </c>
      <c r="R92" s="46" t="str">
        <f t="shared" si="7"/>
        <v/>
      </c>
      <c r="S92" s="46"/>
    </row>
    <row r="93" spans="1:19" x14ac:dyDescent="0.15">
      <c r="A93" s="6">
        <v>92</v>
      </c>
      <c r="B93" s="194" t="str">
        <f>個人種目入力!AD98</f>
        <v/>
      </c>
      <c r="C93" s="6" t="str">
        <f>個人種目入力!AJ98</f>
        <v xml:space="preserve"> </v>
      </c>
      <c r="D93" s="6" t="str">
        <f>個人種目入力!AK98</f>
        <v/>
      </c>
      <c r="E93" s="6" t="str">
        <f>個人種目入力!AL98</f>
        <v/>
      </c>
      <c r="F93" s="6" t="str">
        <f>個人種目入力!AM98</f>
        <v/>
      </c>
      <c r="G93" s="6" t="str">
        <f>個人種目入力!AN98</f>
        <v/>
      </c>
      <c r="H93" s="6" t="str">
        <f>個人種目入力!AO98</f>
        <v/>
      </c>
      <c r="I93" s="6" t="str">
        <f>個人種目入力!AP98</f>
        <v/>
      </c>
      <c r="J93" s="6" t="str">
        <f>IF(ISBLANK(個人種目入力!AQ98),"",個人種目入力!AQ98)</f>
        <v/>
      </c>
      <c r="N93" s="45" t="str">
        <f t="shared" si="8"/>
        <v/>
      </c>
      <c r="O93" s="45" t="str">
        <f t="shared" si="6"/>
        <v/>
      </c>
      <c r="P93" s="45"/>
      <c r="Q93" s="46" t="str">
        <f t="shared" si="9"/>
        <v/>
      </c>
      <c r="R93" s="46" t="str">
        <f t="shared" si="7"/>
        <v/>
      </c>
      <c r="S93" s="46"/>
    </row>
    <row r="94" spans="1:19" x14ac:dyDescent="0.15">
      <c r="A94" s="6">
        <v>93</v>
      </c>
      <c r="B94" s="194" t="str">
        <f>個人種目入力!AD99</f>
        <v/>
      </c>
      <c r="C94" s="6" t="str">
        <f>個人種目入力!AJ99</f>
        <v xml:space="preserve"> </v>
      </c>
      <c r="D94" s="6" t="str">
        <f>個人種目入力!AK99</f>
        <v/>
      </c>
      <c r="E94" s="6" t="str">
        <f>個人種目入力!AL99</f>
        <v/>
      </c>
      <c r="F94" s="6" t="str">
        <f>個人種目入力!AM99</f>
        <v/>
      </c>
      <c r="G94" s="6" t="str">
        <f>個人種目入力!AN99</f>
        <v/>
      </c>
      <c r="H94" s="6" t="str">
        <f>個人種目入力!AO99</f>
        <v/>
      </c>
      <c r="I94" s="6" t="str">
        <f>個人種目入力!AP99</f>
        <v/>
      </c>
      <c r="J94" s="6" t="str">
        <f>IF(ISBLANK(個人種目入力!AQ99),"",個人種目入力!AQ99)</f>
        <v/>
      </c>
      <c r="N94" s="45" t="str">
        <f t="shared" si="8"/>
        <v/>
      </c>
      <c r="O94" s="45" t="str">
        <f t="shared" si="6"/>
        <v/>
      </c>
      <c r="P94" s="45"/>
      <c r="Q94" s="46" t="str">
        <f t="shared" si="9"/>
        <v/>
      </c>
      <c r="R94" s="46" t="str">
        <f t="shared" si="7"/>
        <v/>
      </c>
      <c r="S94" s="46"/>
    </row>
    <row r="95" spans="1:19" x14ac:dyDescent="0.15">
      <c r="A95" s="6">
        <v>94</v>
      </c>
      <c r="B95" s="194" t="str">
        <f>個人種目入力!AD100</f>
        <v/>
      </c>
      <c r="C95" s="6" t="str">
        <f>個人種目入力!AJ100</f>
        <v xml:space="preserve"> </v>
      </c>
      <c r="D95" s="6" t="str">
        <f>個人種目入力!AK100</f>
        <v/>
      </c>
      <c r="E95" s="6" t="str">
        <f>個人種目入力!AL100</f>
        <v/>
      </c>
      <c r="F95" s="6" t="str">
        <f>個人種目入力!AM100</f>
        <v/>
      </c>
      <c r="G95" s="6" t="str">
        <f>個人種目入力!AN100</f>
        <v/>
      </c>
      <c r="H95" s="6" t="str">
        <f>個人種目入力!AO100</f>
        <v/>
      </c>
      <c r="I95" s="6" t="str">
        <f>個人種目入力!AP100</f>
        <v/>
      </c>
      <c r="J95" s="6" t="str">
        <f>IF(ISBLANK(個人種目入力!AQ100),"",個人種目入力!AQ100)</f>
        <v/>
      </c>
      <c r="N95" s="45" t="str">
        <f t="shared" si="8"/>
        <v/>
      </c>
      <c r="O95" s="45" t="str">
        <f t="shared" si="6"/>
        <v/>
      </c>
      <c r="P95" s="45"/>
      <c r="Q95" s="46" t="str">
        <f t="shared" si="9"/>
        <v/>
      </c>
      <c r="R95" s="46" t="str">
        <f t="shared" si="7"/>
        <v/>
      </c>
      <c r="S95" s="46"/>
    </row>
    <row r="96" spans="1:19" x14ac:dyDescent="0.15">
      <c r="A96" s="6">
        <v>95</v>
      </c>
      <c r="B96" s="194" t="str">
        <f>個人種目入力!AD101</f>
        <v/>
      </c>
      <c r="C96" s="6" t="str">
        <f>個人種目入力!AJ101</f>
        <v xml:space="preserve"> </v>
      </c>
      <c r="D96" s="6" t="str">
        <f>個人種目入力!AK101</f>
        <v/>
      </c>
      <c r="E96" s="6" t="str">
        <f>個人種目入力!AL101</f>
        <v/>
      </c>
      <c r="F96" s="6" t="str">
        <f>個人種目入力!AM101</f>
        <v/>
      </c>
      <c r="G96" s="6" t="str">
        <f>個人種目入力!AN101</f>
        <v/>
      </c>
      <c r="H96" s="6" t="str">
        <f>個人種目入力!AO101</f>
        <v/>
      </c>
      <c r="I96" s="6" t="str">
        <f>個人種目入力!AP101</f>
        <v/>
      </c>
      <c r="J96" s="6" t="str">
        <f>IF(ISBLANK(個人種目入力!AQ101),"",個人種目入力!AQ101)</f>
        <v/>
      </c>
      <c r="N96" s="45" t="str">
        <f t="shared" si="8"/>
        <v/>
      </c>
      <c r="O96" s="45" t="str">
        <f t="shared" si="6"/>
        <v/>
      </c>
      <c r="P96" s="45"/>
      <c r="Q96" s="46" t="str">
        <f t="shared" si="9"/>
        <v/>
      </c>
      <c r="R96" s="46" t="str">
        <f t="shared" si="7"/>
        <v/>
      </c>
      <c r="S96" s="46"/>
    </row>
    <row r="97" spans="1:19" x14ac:dyDescent="0.15">
      <c r="A97" s="6">
        <v>96</v>
      </c>
      <c r="B97" s="194" t="str">
        <f>個人種目入力!AD102</f>
        <v/>
      </c>
      <c r="C97" s="6" t="str">
        <f>個人種目入力!AJ102</f>
        <v xml:space="preserve"> </v>
      </c>
      <c r="D97" s="6" t="str">
        <f>個人種目入力!AK102</f>
        <v/>
      </c>
      <c r="E97" s="6" t="str">
        <f>個人種目入力!AL102</f>
        <v/>
      </c>
      <c r="F97" s="6" t="str">
        <f>個人種目入力!AM102</f>
        <v/>
      </c>
      <c r="G97" s="6" t="str">
        <f>個人種目入力!AN102</f>
        <v/>
      </c>
      <c r="H97" s="6" t="str">
        <f>個人種目入力!AO102</f>
        <v/>
      </c>
      <c r="I97" s="6" t="str">
        <f>個人種目入力!AP102</f>
        <v/>
      </c>
      <c r="J97" s="6" t="str">
        <f>IF(ISBLANK(個人種目入力!AQ102),"",個人種目入力!AQ102)</f>
        <v/>
      </c>
      <c r="N97" s="45" t="str">
        <f t="shared" si="8"/>
        <v/>
      </c>
      <c r="O97" s="45" t="str">
        <f t="shared" si="6"/>
        <v/>
      </c>
      <c r="P97" s="45"/>
      <c r="Q97" s="46" t="str">
        <f t="shared" si="9"/>
        <v/>
      </c>
      <c r="R97" s="46" t="str">
        <f t="shared" si="7"/>
        <v/>
      </c>
      <c r="S97" s="46"/>
    </row>
    <row r="98" spans="1:19" x14ac:dyDescent="0.15">
      <c r="A98" s="6">
        <v>97</v>
      </c>
      <c r="B98" s="194" t="str">
        <f>個人種目入力!AD103</f>
        <v/>
      </c>
      <c r="C98" s="6" t="str">
        <f>個人種目入力!AJ103</f>
        <v xml:space="preserve"> </v>
      </c>
      <c r="D98" s="6" t="str">
        <f>個人種目入力!AK103</f>
        <v/>
      </c>
      <c r="E98" s="6" t="str">
        <f>個人種目入力!AL103</f>
        <v/>
      </c>
      <c r="F98" s="6" t="str">
        <f>個人種目入力!AM103</f>
        <v/>
      </c>
      <c r="G98" s="6" t="str">
        <f>個人種目入力!AN103</f>
        <v/>
      </c>
      <c r="H98" s="6" t="str">
        <f>個人種目入力!AO103</f>
        <v/>
      </c>
      <c r="I98" s="6" t="str">
        <f>個人種目入力!AP103</f>
        <v/>
      </c>
      <c r="J98" s="6" t="str">
        <f>IF(ISBLANK(個人種目入力!AQ103),"",個人種目入力!AQ103)</f>
        <v/>
      </c>
      <c r="N98" s="45" t="str">
        <f t="shared" si="8"/>
        <v/>
      </c>
      <c r="O98" s="45" t="str">
        <f t="shared" ref="O98:O150" si="10">IF(N98="","",1/COUNTIF($N$2:$N$150,N98))</f>
        <v/>
      </c>
      <c r="P98" s="45"/>
      <c r="Q98" s="46" t="str">
        <f t="shared" si="9"/>
        <v/>
      </c>
      <c r="R98" s="46" t="str">
        <f t="shared" ref="R98:R150" si="11">IF(Q98="","",1/COUNTIF($Q$2:$Q$150,Q98))</f>
        <v/>
      </c>
      <c r="S98" s="46"/>
    </row>
    <row r="99" spans="1:19" x14ac:dyDescent="0.15">
      <c r="A99" s="6">
        <v>98</v>
      </c>
      <c r="B99" s="194" t="str">
        <f>個人種目入力!AD104</f>
        <v/>
      </c>
      <c r="C99" s="6" t="str">
        <f>個人種目入力!AJ104</f>
        <v xml:space="preserve"> </v>
      </c>
      <c r="D99" s="6" t="str">
        <f>個人種目入力!AK104</f>
        <v/>
      </c>
      <c r="E99" s="6" t="str">
        <f>個人種目入力!AL104</f>
        <v/>
      </c>
      <c r="F99" s="6" t="str">
        <f>個人種目入力!AM104</f>
        <v/>
      </c>
      <c r="G99" s="6" t="str">
        <f>個人種目入力!AN104</f>
        <v/>
      </c>
      <c r="H99" s="6" t="str">
        <f>個人種目入力!AO104</f>
        <v/>
      </c>
      <c r="I99" s="6" t="str">
        <f>個人種目入力!AP104</f>
        <v/>
      </c>
      <c r="J99" s="6" t="str">
        <f>IF(ISBLANK(個人種目入力!AQ104),"",個人種目入力!AQ104)</f>
        <v/>
      </c>
      <c r="N99" s="45" t="str">
        <f t="shared" si="8"/>
        <v/>
      </c>
      <c r="O99" s="45" t="str">
        <f t="shared" si="10"/>
        <v/>
      </c>
      <c r="P99" s="45"/>
      <c r="Q99" s="46" t="str">
        <f t="shared" si="9"/>
        <v/>
      </c>
      <c r="R99" s="46" t="str">
        <f t="shared" si="11"/>
        <v/>
      </c>
      <c r="S99" s="46"/>
    </row>
    <row r="100" spans="1:19" x14ac:dyDescent="0.15">
      <c r="A100" s="6">
        <v>99</v>
      </c>
      <c r="B100" s="194" t="str">
        <f>個人種目入力!AD105</f>
        <v/>
      </c>
      <c r="C100" s="6" t="str">
        <f>個人種目入力!AJ105</f>
        <v xml:space="preserve"> </v>
      </c>
      <c r="D100" s="6" t="str">
        <f>個人種目入力!AK105</f>
        <v/>
      </c>
      <c r="E100" s="6" t="str">
        <f>個人種目入力!AL105</f>
        <v/>
      </c>
      <c r="F100" s="6" t="str">
        <f>個人種目入力!AM105</f>
        <v/>
      </c>
      <c r="G100" s="6" t="str">
        <f>個人種目入力!AN105</f>
        <v/>
      </c>
      <c r="H100" s="6" t="str">
        <f>個人種目入力!AO105</f>
        <v/>
      </c>
      <c r="I100" s="6" t="str">
        <f>個人種目入力!AP105</f>
        <v/>
      </c>
      <c r="J100" s="6" t="str">
        <f>IF(ISBLANK(個人種目入力!AQ105),"",個人種目入力!AQ105)</f>
        <v/>
      </c>
      <c r="N100" s="45" t="str">
        <f t="shared" si="8"/>
        <v/>
      </c>
      <c r="O100" s="45" t="str">
        <f t="shared" si="10"/>
        <v/>
      </c>
      <c r="P100" s="45"/>
      <c r="Q100" s="46" t="str">
        <f t="shared" si="9"/>
        <v/>
      </c>
      <c r="R100" s="46" t="str">
        <f t="shared" si="11"/>
        <v/>
      </c>
      <c r="S100" s="46"/>
    </row>
    <row r="101" spans="1:19" x14ac:dyDescent="0.15">
      <c r="A101" s="6">
        <v>100</v>
      </c>
      <c r="B101" s="194" t="str">
        <f>個人種目入力!AD106</f>
        <v/>
      </c>
      <c r="C101" s="6" t="str">
        <f>個人種目入力!AJ106</f>
        <v xml:space="preserve"> </v>
      </c>
      <c r="D101" s="6" t="str">
        <f>個人種目入力!AK106</f>
        <v/>
      </c>
      <c r="E101" s="6" t="str">
        <f>個人種目入力!AL106</f>
        <v/>
      </c>
      <c r="F101" s="6" t="str">
        <f>個人種目入力!AM106</f>
        <v/>
      </c>
      <c r="G101" s="6" t="str">
        <f>個人種目入力!AN106</f>
        <v/>
      </c>
      <c r="H101" s="6" t="str">
        <f>個人種目入力!AO106</f>
        <v/>
      </c>
      <c r="I101" s="6" t="str">
        <f>個人種目入力!AP106</f>
        <v/>
      </c>
      <c r="J101" s="6" t="str">
        <f>IF(ISBLANK(個人種目入力!AQ106),"",個人種目入力!AQ106)</f>
        <v/>
      </c>
      <c r="N101" s="45" t="str">
        <f t="shared" si="8"/>
        <v/>
      </c>
      <c r="O101" s="45" t="str">
        <f t="shared" si="10"/>
        <v/>
      </c>
      <c r="P101" s="45"/>
      <c r="Q101" s="46" t="str">
        <f t="shared" si="9"/>
        <v/>
      </c>
      <c r="R101" s="46" t="str">
        <f t="shared" si="11"/>
        <v/>
      </c>
      <c r="S101" s="46"/>
    </row>
    <row r="102" spans="1:19" x14ac:dyDescent="0.15">
      <c r="A102" s="6">
        <v>101</v>
      </c>
      <c r="B102" s="194" t="str">
        <f>個人種目入力!AD107</f>
        <v/>
      </c>
      <c r="C102" s="6" t="str">
        <f>個人種目入力!AJ107</f>
        <v xml:space="preserve"> </v>
      </c>
      <c r="D102" s="6" t="str">
        <f>個人種目入力!AK107</f>
        <v/>
      </c>
      <c r="E102" s="6" t="str">
        <f>個人種目入力!AL107</f>
        <v/>
      </c>
      <c r="F102" s="6" t="str">
        <f>個人種目入力!AM107</f>
        <v/>
      </c>
      <c r="G102" s="6" t="str">
        <f>個人種目入力!AN107</f>
        <v/>
      </c>
      <c r="H102" s="6" t="str">
        <f>個人種目入力!AO107</f>
        <v/>
      </c>
      <c r="I102" s="6" t="str">
        <f>個人種目入力!AP107</f>
        <v/>
      </c>
      <c r="J102" s="6" t="str">
        <f>IF(ISBLANK(個人種目入力!AQ107),"",個人種目入力!AQ107)</f>
        <v/>
      </c>
      <c r="N102" s="45" t="str">
        <f t="shared" ref="N102:N126" si="12">IF(B102="","",IF(B102&lt;200000000,B102,""))</f>
        <v/>
      </c>
      <c r="O102" s="45" t="str">
        <f t="shared" si="10"/>
        <v/>
      </c>
      <c r="P102" s="45"/>
      <c r="Q102" s="46" t="str">
        <f t="shared" ref="Q102:Q126" si="13">IF(B102="","",IF(B102&gt;200000000,B102,""))</f>
        <v/>
      </c>
      <c r="R102" s="46" t="str">
        <f t="shared" si="11"/>
        <v/>
      </c>
      <c r="S102" s="46"/>
    </row>
    <row r="103" spans="1:19" x14ac:dyDescent="0.15">
      <c r="A103" s="6">
        <v>102</v>
      </c>
      <c r="B103" s="194" t="str">
        <f>個人種目入力!AD108</f>
        <v/>
      </c>
      <c r="C103" s="6" t="str">
        <f>個人種目入力!AJ108</f>
        <v xml:space="preserve"> </v>
      </c>
      <c r="D103" s="6" t="str">
        <f>個人種目入力!AK108</f>
        <v/>
      </c>
      <c r="E103" s="6" t="str">
        <f>個人種目入力!AL108</f>
        <v/>
      </c>
      <c r="F103" s="6" t="str">
        <f>個人種目入力!AM108</f>
        <v/>
      </c>
      <c r="G103" s="6" t="str">
        <f>個人種目入力!AN108</f>
        <v/>
      </c>
      <c r="H103" s="6" t="str">
        <f>個人種目入力!AO108</f>
        <v/>
      </c>
      <c r="I103" s="6" t="str">
        <f>個人種目入力!AP108</f>
        <v/>
      </c>
      <c r="J103" s="6" t="str">
        <f>IF(ISBLANK(個人種目入力!AQ108),"",個人種目入力!AQ108)</f>
        <v/>
      </c>
      <c r="N103" s="45" t="str">
        <f t="shared" si="12"/>
        <v/>
      </c>
      <c r="O103" s="45" t="str">
        <f t="shared" si="10"/>
        <v/>
      </c>
      <c r="P103" s="45"/>
      <c r="Q103" s="46" t="str">
        <f t="shared" si="13"/>
        <v/>
      </c>
      <c r="R103" s="46" t="str">
        <f t="shared" si="11"/>
        <v/>
      </c>
      <c r="S103" s="46"/>
    </row>
    <row r="104" spans="1:19" x14ac:dyDescent="0.15">
      <c r="A104" s="6">
        <v>103</v>
      </c>
      <c r="B104" s="194" t="str">
        <f>個人種目入力!AD109</f>
        <v/>
      </c>
      <c r="C104" s="6" t="str">
        <f>個人種目入力!AJ109</f>
        <v xml:space="preserve"> </v>
      </c>
      <c r="D104" s="6" t="str">
        <f>個人種目入力!AK109</f>
        <v/>
      </c>
      <c r="E104" s="6" t="str">
        <f>個人種目入力!AL109</f>
        <v/>
      </c>
      <c r="F104" s="6" t="str">
        <f>個人種目入力!AM109</f>
        <v/>
      </c>
      <c r="G104" s="6" t="str">
        <f>個人種目入力!AN109</f>
        <v/>
      </c>
      <c r="H104" s="6" t="str">
        <f>個人種目入力!AO109</f>
        <v/>
      </c>
      <c r="I104" s="6" t="str">
        <f>個人種目入力!AP109</f>
        <v/>
      </c>
      <c r="J104" s="6" t="str">
        <f>IF(ISBLANK(個人種目入力!AQ109),"",個人種目入力!AQ109)</f>
        <v/>
      </c>
      <c r="N104" s="45" t="str">
        <f t="shared" si="12"/>
        <v/>
      </c>
      <c r="O104" s="45" t="str">
        <f t="shared" si="10"/>
        <v/>
      </c>
      <c r="P104" s="45"/>
      <c r="Q104" s="46" t="str">
        <f t="shared" si="13"/>
        <v/>
      </c>
      <c r="R104" s="46" t="str">
        <f t="shared" si="11"/>
        <v/>
      </c>
      <c r="S104" s="46"/>
    </row>
    <row r="105" spans="1:19" x14ac:dyDescent="0.15">
      <c r="A105" s="6">
        <v>104</v>
      </c>
      <c r="B105" s="194" t="str">
        <f>個人種目入力!AD110</f>
        <v/>
      </c>
      <c r="C105" s="6" t="str">
        <f>個人種目入力!AJ110</f>
        <v xml:space="preserve"> </v>
      </c>
      <c r="D105" s="6" t="str">
        <f>個人種目入力!AK110</f>
        <v/>
      </c>
      <c r="E105" s="6" t="str">
        <f>個人種目入力!AL110</f>
        <v/>
      </c>
      <c r="F105" s="6" t="str">
        <f>個人種目入力!AM110</f>
        <v/>
      </c>
      <c r="G105" s="6" t="str">
        <f>個人種目入力!AN110</f>
        <v/>
      </c>
      <c r="H105" s="6" t="str">
        <f>個人種目入力!AO110</f>
        <v/>
      </c>
      <c r="I105" s="6" t="str">
        <f>個人種目入力!AP110</f>
        <v/>
      </c>
      <c r="J105" s="6" t="str">
        <f>IF(ISBLANK(個人種目入力!AQ110),"",個人種目入力!AQ110)</f>
        <v/>
      </c>
      <c r="N105" s="45" t="str">
        <f t="shared" si="12"/>
        <v/>
      </c>
      <c r="O105" s="45" t="str">
        <f t="shared" si="10"/>
        <v/>
      </c>
      <c r="P105" s="45"/>
      <c r="Q105" s="46" t="str">
        <f t="shared" si="13"/>
        <v/>
      </c>
      <c r="R105" s="46" t="str">
        <f t="shared" si="11"/>
        <v/>
      </c>
      <c r="S105" s="46"/>
    </row>
    <row r="106" spans="1:19" x14ac:dyDescent="0.15">
      <c r="A106" s="6">
        <v>105</v>
      </c>
      <c r="B106" s="194" t="str">
        <f>個人種目入力!AD111</f>
        <v/>
      </c>
      <c r="C106" s="6" t="str">
        <f>個人種目入力!AJ111</f>
        <v xml:space="preserve"> </v>
      </c>
      <c r="D106" s="6" t="str">
        <f>個人種目入力!AK111</f>
        <v/>
      </c>
      <c r="E106" s="6" t="str">
        <f>個人種目入力!AL111</f>
        <v/>
      </c>
      <c r="F106" s="6" t="str">
        <f>個人種目入力!AM111</f>
        <v/>
      </c>
      <c r="G106" s="6" t="str">
        <f>個人種目入力!AN111</f>
        <v/>
      </c>
      <c r="H106" s="6" t="str">
        <f>個人種目入力!AO111</f>
        <v/>
      </c>
      <c r="I106" s="6" t="str">
        <f>個人種目入力!AP111</f>
        <v/>
      </c>
      <c r="J106" s="6" t="str">
        <f>IF(ISBLANK(個人種目入力!AQ111),"",個人種目入力!AQ111)</f>
        <v/>
      </c>
      <c r="N106" s="45" t="str">
        <f t="shared" si="12"/>
        <v/>
      </c>
      <c r="O106" s="45" t="str">
        <f t="shared" si="10"/>
        <v/>
      </c>
      <c r="P106" s="45"/>
      <c r="Q106" s="46" t="str">
        <f t="shared" si="13"/>
        <v/>
      </c>
      <c r="R106" s="46" t="str">
        <f t="shared" si="11"/>
        <v/>
      </c>
      <c r="S106" s="46"/>
    </row>
    <row r="107" spans="1:19" x14ac:dyDescent="0.15">
      <c r="A107" s="6">
        <v>106</v>
      </c>
      <c r="B107" s="194" t="str">
        <f>個人種目入力!AD112</f>
        <v/>
      </c>
      <c r="C107" s="6" t="str">
        <f>個人種目入力!AJ112</f>
        <v xml:space="preserve"> </v>
      </c>
      <c r="D107" s="6" t="str">
        <f>個人種目入力!AK112</f>
        <v/>
      </c>
      <c r="E107" s="6" t="str">
        <f>個人種目入力!AL112</f>
        <v/>
      </c>
      <c r="F107" s="6" t="str">
        <f>個人種目入力!AM112</f>
        <v/>
      </c>
      <c r="G107" s="6" t="str">
        <f>個人種目入力!AN112</f>
        <v/>
      </c>
      <c r="H107" s="6" t="str">
        <f>個人種目入力!AO112</f>
        <v/>
      </c>
      <c r="I107" s="6" t="str">
        <f>個人種目入力!AP112</f>
        <v/>
      </c>
      <c r="J107" s="6" t="str">
        <f>IF(ISBLANK(個人種目入力!AQ112),"",個人種目入力!AQ112)</f>
        <v/>
      </c>
      <c r="N107" s="45" t="str">
        <f t="shared" si="12"/>
        <v/>
      </c>
      <c r="O107" s="45" t="str">
        <f t="shared" si="10"/>
        <v/>
      </c>
      <c r="P107" s="45"/>
      <c r="Q107" s="46" t="str">
        <f t="shared" si="13"/>
        <v/>
      </c>
      <c r="R107" s="46" t="str">
        <f t="shared" si="11"/>
        <v/>
      </c>
      <c r="S107" s="46"/>
    </row>
    <row r="108" spans="1:19" x14ac:dyDescent="0.15">
      <c r="A108" s="6">
        <v>107</v>
      </c>
      <c r="B108" s="194" t="str">
        <f>個人種目入力!AD113</f>
        <v/>
      </c>
      <c r="C108" s="6" t="str">
        <f>個人種目入力!AJ113</f>
        <v xml:space="preserve"> </v>
      </c>
      <c r="D108" s="6" t="str">
        <f>個人種目入力!AK113</f>
        <v/>
      </c>
      <c r="E108" s="6" t="str">
        <f>個人種目入力!AL113</f>
        <v/>
      </c>
      <c r="F108" s="6" t="str">
        <f>個人種目入力!AM113</f>
        <v/>
      </c>
      <c r="G108" s="6" t="str">
        <f>個人種目入力!AN113</f>
        <v/>
      </c>
      <c r="H108" s="6" t="str">
        <f>個人種目入力!AO113</f>
        <v/>
      </c>
      <c r="I108" s="6" t="str">
        <f>個人種目入力!AP113</f>
        <v/>
      </c>
      <c r="J108" s="6" t="str">
        <f>IF(ISBLANK(個人種目入力!AQ113),"",個人種目入力!AQ113)</f>
        <v/>
      </c>
      <c r="N108" s="45" t="str">
        <f t="shared" si="12"/>
        <v/>
      </c>
      <c r="O108" s="45" t="str">
        <f t="shared" si="10"/>
        <v/>
      </c>
      <c r="P108" s="45"/>
      <c r="Q108" s="46" t="str">
        <f t="shared" si="13"/>
        <v/>
      </c>
      <c r="R108" s="46" t="str">
        <f t="shared" si="11"/>
        <v/>
      </c>
      <c r="S108" s="46"/>
    </row>
    <row r="109" spans="1:19" x14ac:dyDescent="0.15">
      <c r="A109" s="6">
        <v>108</v>
      </c>
      <c r="B109" s="194" t="str">
        <f>個人種目入力!AD114</f>
        <v/>
      </c>
      <c r="C109" s="6" t="str">
        <f>個人種目入力!AJ114</f>
        <v xml:space="preserve"> </v>
      </c>
      <c r="D109" s="6" t="str">
        <f>個人種目入力!AK114</f>
        <v/>
      </c>
      <c r="E109" s="6" t="str">
        <f>個人種目入力!AL114</f>
        <v/>
      </c>
      <c r="F109" s="6" t="str">
        <f>個人種目入力!AM114</f>
        <v/>
      </c>
      <c r="G109" s="6" t="str">
        <f>個人種目入力!AN114</f>
        <v/>
      </c>
      <c r="H109" s="6" t="str">
        <f>個人種目入力!AO114</f>
        <v/>
      </c>
      <c r="I109" s="6" t="str">
        <f>個人種目入力!AP114</f>
        <v/>
      </c>
      <c r="J109" s="6" t="str">
        <f>IF(ISBLANK(個人種目入力!AQ114),"",個人種目入力!AQ114)</f>
        <v/>
      </c>
      <c r="N109" s="45" t="str">
        <f t="shared" si="12"/>
        <v/>
      </c>
      <c r="O109" s="45" t="str">
        <f t="shared" si="10"/>
        <v/>
      </c>
      <c r="P109" s="45"/>
      <c r="Q109" s="46" t="str">
        <f t="shared" si="13"/>
        <v/>
      </c>
      <c r="R109" s="46" t="str">
        <f t="shared" si="11"/>
        <v/>
      </c>
      <c r="S109" s="46"/>
    </row>
    <row r="110" spans="1:19" x14ac:dyDescent="0.15">
      <c r="A110" s="6">
        <v>109</v>
      </c>
      <c r="B110" s="194" t="str">
        <f>個人種目入力!AD115</f>
        <v/>
      </c>
      <c r="C110" s="6" t="str">
        <f>個人種目入力!AJ115</f>
        <v xml:space="preserve"> </v>
      </c>
      <c r="D110" s="6" t="str">
        <f>個人種目入力!AK115</f>
        <v/>
      </c>
      <c r="E110" s="6" t="str">
        <f>個人種目入力!AL115</f>
        <v/>
      </c>
      <c r="F110" s="6" t="str">
        <f>個人種目入力!AM115</f>
        <v/>
      </c>
      <c r="G110" s="6" t="str">
        <f>個人種目入力!AN115</f>
        <v/>
      </c>
      <c r="H110" s="6" t="str">
        <f>個人種目入力!AO115</f>
        <v/>
      </c>
      <c r="I110" s="6" t="str">
        <f>個人種目入力!AP115</f>
        <v/>
      </c>
      <c r="J110" s="6" t="str">
        <f>IF(ISBLANK(個人種目入力!AQ115),"",個人種目入力!AQ115)</f>
        <v/>
      </c>
      <c r="N110" s="45" t="str">
        <f t="shared" si="12"/>
        <v/>
      </c>
      <c r="O110" s="45" t="str">
        <f t="shared" si="10"/>
        <v/>
      </c>
      <c r="P110" s="45"/>
      <c r="Q110" s="46" t="str">
        <f t="shared" si="13"/>
        <v/>
      </c>
      <c r="R110" s="46" t="str">
        <f t="shared" si="11"/>
        <v/>
      </c>
      <c r="S110" s="46"/>
    </row>
    <row r="111" spans="1:19" x14ac:dyDescent="0.15">
      <c r="A111" s="6">
        <v>110</v>
      </c>
      <c r="B111" s="194" t="str">
        <f>個人種目入力!AD116</f>
        <v/>
      </c>
      <c r="C111" s="6" t="str">
        <f>個人種目入力!AJ116</f>
        <v xml:space="preserve"> </v>
      </c>
      <c r="D111" s="6" t="str">
        <f>個人種目入力!AK116</f>
        <v/>
      </c>
      <c r="E111" s="6" t="str">
        <f>個人種目入力!AL116</f>
        <v/>
      </c>
      <c r="F111" s="6" t="str">
        <f>個人種目入力!AM116</f>
        <v/>
      </c>
      <c r="G111" s="6" t="str">
        <f>個人種目入力!AN116</f>
        <v/>
      </c>
      <c r="H111" s="6" t="str">
        <f>個人種目入力!AO116</f>
        <v/>
      </c>
      <c r="I111" s="6" t="str">
        <f>個人種目入力!AP116</f>
        <v/>
      </c>
      <c r="J111" s="6" t="str">
        <f>IF(ISBLANK(個人種目入力!AQ116),"",個人種目入力!AQ116)</f>
        <v/>
      </c>
      <c r="N111" s="45" t="str">
        <f t="shared" si="12"/>
        <v/>
      </c>
      <c r="O111" s="45" t="str">
        <f t="shared" si="10"/>
        <v/>
      </c>
      <c r="P111" s="45"/>
      <c r="Q111" s="46" t="str">
        <f t="shared" si="13"/>
        <v/>
      </c>
      <c r="R111" s="46" t="str">
        <f t="shared" si="11"/>
        <v/>
      </c>
      <c r="S111" s="46"/>
    </row>
    <row r="112" spans="1:19" x14ac:dyDescent="0.15">
      <c r="A112" s="6">
        <v>111</v>
      </c>
      <c r="B112" s="194" t="str">
        <f>個人種目入力!AD117</f>
        <v/>
      </c>
      <c r="C112" s="6" t="str">
        <f>個人種目入力!AJ117</f>
        <v xml:space="preserve"> </v>
      </c>
      <c r="D112" s="6" t="str">
        <f>個人種目入力!AK117</f>
        <v/>
      </c>
      <c r="E112" s="6" t="str">
        <f>個人種目入力!AL117</f>
        <v/>
      </c>
      <c r="F112" s="6" t="str">
        <f>個人種目入力!AM117</f>
        <v/>
      </c>
      <c r="G112" s="6" t="str">
        <f>個人種目入力!AN117</f>
        <v/>
      </c>
      <c r="H112" s="6" t="str">
        <f>個人種目入力!AO117</f>
        <v/>
      </c>
      <c r="I112" s="6" t="str">
        <f>個人種目入力!AP117</f>
        <v/>
      </c>
      <c r="J112" s="6" t="str">
        <f>IF(ISBLANK(個人種目入力!AQ117),"",個人種目入力!AQ117)</f>
        <v/>
      </c>
      <c r="N112" s="45" t="str">
        <f t="shared" si="12"/>
        <v/>
      </c>
      <c r="O112" s="45" t="str">
        <f t="shared" si="10"/>
        <v/>
      </c>
      <c r="P112" s="45"/>
      <c r="Q112" s="46" t="str">
        <f t="shared" si="13"/>
        <v/>
      </c>
      <c r="R112" s="46" t="str">
        <f t="shared" si="11"/>
        <v/>
      </c>
      <c r="S112" s="46"/>
    </row>
    <row r="113" spans="1:19" x14ac:dyDescent="0.15">
      <c r="A113" s="6">
        <v>112</v>
      </c>
      <c r="B113" s="194" t="str">
        <f>個人種目入力!AD118</f>
        <v/>
      </c>
      <c r="C113" s="6" t="str">
        <f>個人種目入力!AJ118</f>
        <v xml:space="preserve"> </v>
      </c>
      <c r="D113" s="6" t="str">
        <f>個人種目入力!AK118</f>
        <v/>
      </c>
      <c r="E113" s="6" t="str">
        <f>個人種目入力!AL118</f>
        <v/>
      </c>
      <c r="F113" s="6" t="str">
        <f>個人種目入力!AM118</f>
        <v/>
      </c>
      <c r="G113" s="6" t="str">
        <f>個人種目入力!AN118</f>
        <v/>
      </c>
      <c r="H113" s="6" t="str">
        <f>個人種目入力!AO118</f>
        <v/>
      </c>
      <c r="I113" s="6" t="str">
        <f>個人種目入力!AP118</f>
        <v/>
      </c>
      <c r="J113" s="6" t="str">
        <f>IF(ISBLANK(個人種目入力!AQ118),"",個人種目入力!AQ118)</f>
        <v/>
      </c>
      <c r="N113" s="45" t="str">
        <f t="shared" si="12"/>
        <v/>
      </c>
      <c r="O113" s="45" t="str">
        <f t="shared" si="10"/>
        <v/>
      </c>
      <c r="P113" s="45"/>
      <c r="Q113" s="46" t="str">
        <f t="shared" si="13"/>
        <v/>
      </c>
      <c r="R113" s="46" t="str">
        <f t="shared" si="11"/>
        <v/>
      </c>
      <c r="S113" s="46"/>
    </row>
    <row r="114" spans="1:19" x14ac:dyDescent="0.15">
      <c r="A114" s="6">
        <v>113</v>
      </c>
      <c r="B114" s="194" t="str">
        <f>個人種目入力!AD119</f>
        <v/>
      </c>
      <c r="C114" s="6" t="str">
        <f>個人種目入力!AJ119</f>
        <v xml:space="preserve"> </v>
      </c>
      <c r="D114" s="6" t="str">
        <f>個人種目入力!AK119</f>
        <v/>
      </c>
      <c r="E114" s="6" t="str">
        <f>個人種目入力!AL119</f>
        <v/>
      </c>
      <c r="F114" s="6" t="str">
        <f>個人種目入力!AM119</f>
        <v/>
      </c>
      <c r="G114" s="6" t="str">
        <f>個人種目入力!AN119</f>
        <v/>
      </c>
      <c r="H114" s="6" t="str">
        <f>個人種目入力!AO119</f>
        <v/>
      </c>
      <c r="I114" s="6" t="str">
        <f>個人種目入力!AP119</f>
        <v/>
      </c>
      <c r="J114" s="6" t="str">
        <f>IF(ISBLANK(個人種目入力!AQ119),"",個人種目入力!AQ119)</f>
        <v/>
      </c>
      <c r="N114" s="45" t="str">
        <f t="shared" si="12"/>
        <v/>
      </c>
      <c r="O114" s="45" t="str">
        <f t="shared" si="10"/>
        <v/>
      </c>
      <c r="P114" s="45"/>
      <c r="Q114" s="46" t="str">
        <f t="shared" si="13"/>
        <v/>
      </c>
      <c r="R114" s="46" t="str">
        <f t="shared" si="11"/>
        <v/>
      </c>
      <c r="S114" s="46"/>
    </row>
    <row r="115" spans="1:19" x14ac:dyDescent="0.15">
      <c r="A115" s="6">
        <v>114</v>
      </c>
      <c r="B115" s="194" t="str">
        <f>個人種目入力!AD120</f>
        <v/>
      </c>
      <c r="C115" s="6" t="str">
        <f>個人種目入力!AJ120</f>
        <v xml:space="preserve"> </v>
      </c>
      <c r="D115" s="6" t="str">
        <f>個人種目入力!AK120</f>
        <v/>
      </c>
      <c r="E115" s="6" t="str">
        <f>個人種目入力!AL120</f>
        <v/>
      </c>
      <c r="F115" s="6" t="str">
        <f>個人種目入力!AM120</f>
        <v/>
      </c>
      <c r="G115" s="6" t="str">
        <f>個人種目入力!AN120</f>
        <v/>
      </c>
      <c r="H115" s="6" t="str">
        <f>個人種目入力!AO120</f>
        <v/>
      </c>
      <c r="I115" s="6" t="str">
        <f>個人種目入力!AP120</f>
        <v/>
      </c>
      <c r="J115" s="6" t="str">
        <f>IF(ISBLANK(個人種目入力!AQ120),"",個人種目入力!AQ120)</f>
        <v/>
      </c>
      <c r="N115" s="45" t="str">
        <f t="shared" si="12"/>
        <v/>
      </c>
      <c r="O115" s="45" t="str">
        <f t="shared" si="10"/>
        <v/>
      </c>
      <c r="P115" s="45"/>
      <c r="Q115" s="46" t="str">
        <f t="shared" si="13"/>
        <v/>
      </c>
      <c r="R115" s="46" t="str">
        <f t="shared" si="11"/>
        <v/>
      </c>
      <c r="S115" s="46"/>
    </row>
    <row r="116" spans="1:19" x14ac:dyDescent="0.15">
      <c r="A116" s="6">
        <v>115</v>
      </c>
      <c r="B116" s="194" t="str">
        <f>個人種目入力!AD121</f>
        <v/>
      </c>
      <c r="C116" s="6" t="str">
        <f>個人種目入力!AJ121</f>
        <v xml:space="preserve"> </v>
      </c>
      <c r="D116" s="6" t="str">
        <f>個人種目入力!AK121</f>
        <v/>
      </c>
      <c r="E116" s="6" t="str">
        <f>個人種目入力!AL121</f>
        <v/>
      </c>
      <c r="F116" s="6" t="str">
        <f>個人種目入力!AM121</f>
        <v/>
      </c>
      <c r="G116" s="6" t="str">
        <f>個人種目入力!AN121</f>
        <v/>
      </c>
      <c r="H116" s="6" t="str">
        <f>個人種目入力!AO121</f>
        <v/>
      </c>
      <c r="I116" s="6" t="str">
        <f>個人種目入力!AP121</f>
        <v/>
      </c>
      <c r="J116" s="6" t="str">
        <f>IF(ISBLANK(個人種目入力!AQ121),"",個人種目入力!AQ121)</f>
        <v/>
      </c>
      <c r="N116" s="45" t="str">
        <f t="shared" si="12"/>
        <v/>
      </c>
      <c r="O116" s="45" t="str">
        <f t="shared" si="10"/>
        <v/>
      </c>
      <c r="P116" s="45"/>
      <c r="Q116" s="46" t="str">
        <f t="shared" si="13"/>
        <v/>
      </c>
      <c r="R116" s="46" t="str">
        <f t="shared" si="11"/>
        <v/>
      </c>
      <c r="S116" s="46"/>
    </row>
    <row r="117" spans="1:19" x14ac:dyDescent="0.15">
      <c r="A117" s="6">
        <v>116</v>
      </c>
      <c r="B117" s="194" t="str">
        <f>個人種目入力!AD122</f>
        <v/>
      </c>
      <c r="C117" s="6" t="str">
        <f>個人種目入力!AJ122</f>
        <v xml:space="preserve"> </v>
      </c>
      <c r="D117" s="6" t="str">
        <f>個人種目入力!AK122</f>
        <v/>
      </c>
      <c r="E117" s="6" t="str">
        <f>個人種目入力!AL122</f>
        <v/>
      </c>
      <c r="F117" s="6" t="str">
        <f>個人種目入力!AM122</f>
        <v/>
      </c>
      <c r="G117" s="6" t="str">
        <f>個人種目入力!AN122</f>
        <v/>
      </c>
      <c r="H117" s="6" t="str">
        <f>個人種目入力!AO122</f>
        <v/>
      </c>
      <c r="I117" s="6" t="str">
        <f>個人種目入力!AP122</f>
        <v/>
      </c>
      <c r="J117" s="6" t="str">
        <f>IF(ISBLANK(個人種目入力!AQ122),"",個人種目入力!AQ122)</f>
        <v/>
      </c>
      <c r="N117" s="45" t="str">
        <f t="shared" si="12"/>
        <v/>
      </c>
      <c r="O117" s="45" t="str">
        <f t="shared" si="10"/>
        <v/>
      </c>
      <c r="P117" s="45"/>
      <c r="Q117" s="46" t="str">
        <f t="shared" si="13"/>
        <v/>
      </c>
      <c r="R117" s="46" t="str">
        <f t="shared" si="11"/>
        <v/>
      </c>
      <c r="S117" s="46"/>
    </row>
    <row r="118" spans="1:19" x14ac:dyDescent="0.15">
      <c r="A118" s="6">
        <v>117</v>
      </c>
      <c r="B118" s="194" t="str">
        <f>個人種目入力!AD123</f>
        <v/>
      </c>
      <c r="C118" s="6" t="str">
        <f>個人種目入力!AJ123</f>
        <v xml:space="preserve"> </v>
      </c>
      <c r="D118" s="6" t="str">
        <f>個人種目入力!AK123</f>
        <v/>
      </c>
      <c r="E118" s="6" t="str">
        <f>個人種目入力!AL123</f>
        <v/>
      </c>
      <c r="F118" s="6" t="str">
        <f>個人種目入力!AM123</f>
        <v/>
      </c>
      <c r="G118" s="6" t="str">
        <f>個人種目入力!AN123</f>
        <v/>
      </c>
      <c r="H118" s="6" t="str">
        <f>個人種目入力!AO123</f>
        <v/>
      </c>
      <c r="I118" s="6" t="str">
        <f>個人種目入力!AP123</f>
        <v/>
      </c>
      <c r="J118" s="6" t="str">
        <f>IF(ISBLANK(個人種目入力!AQ123),"",個人種目入力!AQ123)</f>
        <v/>
      </c>
      <c r="N118" s="45" t="str">
        <f t="shared" si="12"/>
        <v/>
      </c>
      <c r="O118" s="45" t="str">
        <f t="shared" si="10"/>
        <v/>
      </c>
      <c r="P118" s="45"/>
      <c r="Q118" s="46" t="str">
        <f t="shared" si="13"/>
        <v/>
      </c>
      <c r="R118" s="46" t="str">
        <f t="shared" si="11"/>
        <v/>
      </c>
      <c r="S118" s="46"/>
    </row>
    <row r="119" spans="1:19" x14ac:dyDescent="0.15">
      <c r="A119" s="6">
        <v>118</v>
      </c>
      <c r="B119" s="194" t="str">
        <f>個人種目入力!AD124</f>
        <v/>
      </c>
      <c r="C119" s="6" t="str">
        <f>個人種目入力!AJ124</f>
        <v xml:space="preserve"> </v>
      </c>
      <c r="D119" s="6" t="str">
        <f>個人種目入力!AK124</f>
        <v/>
      </c>
      <c r="E119" s="6" t="str">
        <f>個人種目入力!AL124</f>
        <v/>
      </c>
      <c r="F119" s="6" t="str">
        <f>個人種目入力!AM124</f>
        <v/>
      </c>
      <c r="G119" s="6" t="str">
        <f>個人種目入力!AN124</f>
        <v/>
      </c>
      <c r="H119" s="6" t="str">
        <f>個人種目入力!AO124</f>
        <v/>
      </c>
      <c r="I119" s="6" t="str">
        <f>個人種目入力!AP124</f>
        <v/>
      </c>
      <c r="J119" s="6" t="str">
        <f>IF(ISBLANK(個人種目入力!AQ124),"",個人種目入力!AQ124)</f>
        <v/>
      </c>
      <c r="N119" s="45" t="str">
        <f t="shared" si="12"/>
        <v/>
      </c>
      <c r="O119" s="45" t="str">
        <f t="shared" si="10"/>
        <v/>
      </c>
      <c r="P119" s="45"/>
      <c r="Q119" s="46" t="str">
        <f t="shared" si="13"/>
        <v/>
      </c>
      <c r="R119" s="46" t="str">
        <f t="shared" si="11"/>
        <v/>
      </c>
      <c r="S119" s="46"/>
    </row>
    <row r="120" spans="1:19" x14ac:dyDescent="0.15">
      <c r="A120" s="6">
        <v>119</v>
      </c>
      <c r="B120" s="194" t="str">
        <f>個人種目入力!AD125</f>
        <v/>
      </c>
      <c r="C120" s="6" t="str">
        <f>個人種目入力!AJ125</f>
        <v xml:space="preserve"> </v>
      </c>
      <c r="D120" s="6" t="str">
        <f>個人種目入力!AK125</f>
        <v/>
      </c>
      <c r="E120" s="6" t="str">
        <f>個人種目入力!AL125</f>
        <v/>
      </c>
      <c r="F120" s="6" t="str">
        <f>個人種目入力!AM125</f>
        <v/>
      </c>
      <c r="G120" s="6" t="str">
        <f>個人種目入力!AN125</f>
        <v/>
      </c>
      <c r="H120" s="6" t="str">
        <f>個人種目入力!AO125</f>
        <v/>
      </c>
      <c r="I120" s="6" t="str">
        <f>個人種目入力!AP125</f>
        <v/>
      </c>
      <c r="J120" s="6" t="str">
        <f>IF(ISBLANK(個人種目入力!AQ125),"",個人種目入力!AQ125)</f>
        <v/>
      </c>
      <c r="N120" s="45" t="str">
        <f t="shared" si="12"/>
        <v/>
      </c>
      <c r="O120" s="45" t="str">
        <f t="shared" si="10"/>
        <v/>
      </c>
      <c r="P120" s="45"/>
      <c r="Q120" s="46" t="str">
        <f t="shared" si="13"/>
        <v/>
      </c>
      <c r="R120" s="46" t="str">
        <f t="shared" si="11"/>
        <v/>
      </c>
      <c r="S120" s="46"/>
    </row>
    <row r="121" spans="1:19" x14ac:dyDescent="0.15">
      <c r="A121" s="6">
        <v>120</v>
      </c>
      <c r="B121" s="194" t="str">
        <f>個人種目入力!AD126</f>
        <v/>
      </c>
      <c r="C121" s="6" t="str">
        <f>個人種目入力!AJ126</f>
        <v xml:space="preserve"> </v>
      </c>
      <c r="D121" s="6" t="str">
        <f>個人種目入力!AK126</f>
        <v/>
      </c>
      <c r="E121" s="6" t="str">
        <f>個人種目入力!AL126</f>
        <v/>
      </c>
      <c r="F121" s="6" t="str">
        <f>個人種目入力!AM126</f>
        <v/>
      </c>
      <c r="G121" s="6" t="str">
        <f>個人種目入力!AN126</f>
        <v/>
      </c>
      <c r="H121" s="6" t="str">
        <f>個人種目入力!AO126</f>
        <v/>
      </c>
      <c r="I121" s="6" t="str">
        <f>個人種目入力!AP126</f>
        <v/>
      </c>
      <c r="J121" s="6" t="str">
        <f>IF(ISBLANK(個人種目入力!AQ126),"",個人種目入力!AQ126)</f>
        <v/>
      </c>
      <c r="N121" s="45" t="str">
        <f t="shared" si="12"/>
        <v/>
      </c>
      <c r="O121" s="45" t="str">
        <f t="shared" si="10"/>
        <v/>
      </c>
      <c r="P121" s="45"/>
      <c r="Q121" s="46" t="str">
        <f t="shared" si="13"/>
        <v/>
      </c>
      <c r="R121" s="46" t="str">
        <f t="shared" si="11"/>
        <v/>
      </c>
      <c r="S121" s="46"/>
    </row>
    <row r="122" spans="1:19" x14ac:dyDescent="0.15">
      <c r="A122" s="6">
        <v>121</v>
      </c>
      <c r="B122" s="194" t="str">
        <f>個人種目入力!AD127</f>
        <v/>
      </c>
      <c r="C122" s="6" t="str">
        <f>個人種目入力!AJ127</f>
        <v xml:space="preserve"> </v>
      </c>
      <c r="D122" s="6" t="str">
        <f>個人種目入力!AK127</f>
        <v/>
      </c>
      <c r="E122" s="6" t="str">
        <f>個人種目入力!AL127</f>
        <v/>
      </c>
      <c r="F122" s="6" t="str">
        <f>個人種目入力!AM127</f>
        <v/>
      </c>
      <c r="G122" s="6" t="str">
        <f>個人種目入力!AN127</f>
        <v/>
      </c>
      <c r="H122" s="6" t="str">
        <f>個人種目入力!AO127</f>
        <v/>
      </c>
      <c r="I122" s="6" t="str">
        <f>個人種目入力!AP127</f>
        <v/>
      </c>
      <c r="J122" s="6" t="str">
        <f>IF(ISBLANK(個人種目入力!AQ127),"",個人種目入力!AQ127)</f>
        <v/>
      </c>
      <c r="N122" s="45" t="str">
        <f t="shared" si="12"/>
        <v/>
      </c>
      <c r="O122" s="45" t="str">
        <f t="shared" si="10"/>
        <v/>
      </c>
      <c r="P122" s="45"/>
      <c r="Q122" s="46" t="str">
        <f t="shared" si="13"/>
        <v/>
      </c>
      <c r="R122" s="46" t="str">
        <f t="shared" si="11"/>
        <v/>
      </c>
      <c r="S122" s="46"/>
    </row>
    <row r="123" spans="1:19" x14ac:dyDescent="0.15">
      <c r="A123" s="6">
        <v>122</v>
      </c>
      <c r="B123" s="194" t="str">
        <f>個人種目入力!AD128</f>
        <v/>
      </c>
      <c r="C123" s="6" t="str">
        <f>個人種目入力!AJ128</f>
        <v xml:space="preserve"> </v>
      </c>
      <c r="D123" s="6" t="str">
        <f>個人種目入力!AK128</f>
        <v/>
      </c>
      <c r="E123" s="6" t="str">
        <f>個人種目入力!AL128</f>
        <v/>
      </c>
      <c r="F123" s="6" t="str">
        <f>個人種目入力!AM128</f>
        <v/>
      </c>
      <c r="G123" s="6" t="str">
        <f>個人種目入力!AN128</f>
        <v/>
      </c>
      <c r="H123" s="6" t="str">
        <f>個人種目入力!AO128</f>
        <v/>
      </c>
      <c r="I123" s="6" t="str">
        <f>個人種目入力!AP128</f>
        <v/>
      </c>
      <c r="J123" s="6" t="str">
        <f>IF(ISBLANK(個人種目入力!AQ128),"",個人種目入力!AQ128)</f>
        <v/>
      </c>
      <c r="N123" s="45" t="str">
        <f t="shared" si="12"/>
        <v/>
      </c>
      <c r="O123" s="45" t="str">
        <f t="shared" ref="O123:O126" si="14">IF(N123="","",1/COUNTIF($N$2:$N$150,N123))</f>
        <v/>
      </c>
      <c r="P123" s="45"/>
      <c r="Q123" s="46" t="str">
        <f t="shared" si="13"/>
        <v/>
      </c>
      <c r="R123" s="46" t="str">
        <f t="shared" ref="R123:R126" si="15">IF(Q123="","",1/COUNTIF($Q$2:$Q$150,Q123))</f>
        <v/>
      </c>
      <c r="S123" s="46"/>
    </row>
    <row r="124" spans="1:19" x14ac:dyDescent="0.15">
      <c r="A124" s="6">
        <v>123</v>
      </c>
      <c r="B124" s="194" t="str">
        <f>個人種目入力!AD129</f>
        <v/>
      </c>
      <c r="C124" s="6" t="str">
        <f>個人種目入力!AJ129</f>
        <v xml:space="preserve"> </v>
      </c>
      <c r="D124" s="6" t="str">
        <f>個人種目入力!AK129</f>
        <v/>
      </c>
      <c r="E124" s="6" t="str">
        <f>個人種目入力!AL129</f>
        <v/>
      </c>
      <c r="F124" s="6" t="str">
        <f>個人種目入力!AM129</f>
        <v/>
      </c>
      <c r="G124" s="6" t="str">
        <f>個人種目入力!AN129</f>
        <v/>
      </c>
      <c r="H124" s="6" t="str">
        <f>個人種目入力!AO129</f>
        <v/>
      </c>
      <c r="I124" s="6" t="str">
        <f>個人種目入力!AP129</f>
        <v/>
      </c>
      <c r="J124" s="6" t="str">
        <f>IF(ISBLANK(個人種目入力!AQ129),"",個人種目入力!AQ129)</f>
        <v/>
      </c>
      <c r="N124" s="45" t="str">
        <f t="shared" si="12"/>
        <v/>
      </c>
      <c r="O124" s="45" t="str">
        <f t="shared" si="14"/>
        <v/>
      </c>
      <c r="P124" s="45"/>
      <c r="Q124" s="46" t="str">
        <f t="shared" si="13"/>
        <v/>
      </c>
      <c r="R124" s="46" t="str">
        <f t="shared" si="15"/>
        <v/>
      </c>
      <c r="S124" s="46"/>
    </row>
    <row r="125" spans="1:19" x14ac:dyDescent="0.15">
      <c r="A125" s="6">
        <v>124</v>
      </c>
      <c r="B125" s="194" t="str">
        <f>個人種目入力!AD130</f>
        <v/>
      </c>
      <c r="C125" s="6" t="str">
        <f>個人種目入力!AJ130</f>
        <v xml:space="preserve"> </v>
      </c>
      <c r="D125" s="6" t="str">
        <f>個人種目入力!AK130</f>
        <v/>
      </c>
      <c r="E125" s="6" t="str">
        <f>個人種目入力!AL130</f>
        <v/>
      </c>
      <c r="F125" s="6" t="str">
        <f>個人種目入力!AM130</f>
        <v/>
      </c>
      <c r="G125" s="6" t="str">
        <f>個人種目入力!AN130</f>
        <v/>
      </c>
      <c r="H125" s="6" t="str">
        <f>個人種目入力!AO130</f>
        <v/>
      </c>
      <c r="I125" s="6" t="str">
        <f>個人種目入力!AP130</f>
        <v/>
      </c>
      <c r="J125" s="6" t="str">
        <f>IF(ISBLANK(個人種目入力!AQ130),"",個人種目入力!AQ130)</f>
        <v/>
      </c>
      <c r="N125" s="45" t="str">
        <f t="shared" si="12"/>
        <v/>
      </c>
      <c r="O125" s="45" t="str">
        <f t="shared" si="14"/>
        <v/>
      </c>
      <c r="P125" s="45"/>
      <c r="Q125" s="46" t="str">
        <f t="shared" si="13"/>
        <v/>
      </c>
      <c r="R125" s="46" t="str">
        <f t="shared" si="15"/>
        <v/>
      </c>
      <c r="S125" s="46"/>
    </row>
    <row r="126" spans="1:19" x14ac:dyDescent="0.15">
      <c r="A126" s="6">
        <v>125</v>
      </c>
      <c r="B126" s="194" t="str">
        <f>個人種目入力!AD131</f>
        <v/>
      </c>
      <c r="C126" s="6" t="str">
        <f>個人種目入力!AJ131</f>
        <v xml:space="preserve"> </v>
      </c>
      <c r="D126" s="6" t="str">
        <f>個人種目入力!AK131</f>
        <v/>
      </c>
      <c r="E126" s="6" t="str">
        <f>個人種目入力!AL131</f>
        <v/>
      </c>
      <c r="F126" s="6" t="str">
        <f>個人種目入力!AM131</f>
        <v/>
      </c>
      <c r="G126" s="6" t="str">
        <f>個人種目入力!AN131</f>
        <v/>
      </c>
      <c r="H126" s="6" t="str">
        <f>個人種目入力!AO131</f>
        <v/>
      </c>
      <c r="I126" s="6" t="str">
        <f>個人種目入力!AP131</f>
        <v/>
      </c>
      <c r="N126" s="45" t="str">
        <f t="shared" si="12"/>
        <v/>
      </c>
      <c r="O126" s="45" t="str">
        <f t="shared" si="14"/>
        <v/>
      </c>
      <c r="P126" s="45"/>
      <c r="Q126" s="46" t="str">
        <f t="shared" si="13"/>
        <v/>
      </c>
      <c r="R126" s="46" t="str">
        <f t="shared" si="15"/>
        <v/>
      </c>
      <c r="S126" s="46"/>
    </row>
    <row r="127" spans="1:19" x14ac:dyDescent="0.15">
      <c r="A127" s="6">
        <v>1</v>
      </c>
      <c r="B127" s="194" t="str">
        <f>リレー種目入力!Z7</f>
        <v/>
      </c>
      <c r="C127" s="6" t="str">
        <f>リレー種目入力!AF7</f>
        <v/>
      </c>
      <c r="D127" s="6" t="str">
        <f>リレー種目入力!AG7</f>
        <v/>
      </c>
      <c r="E127" s="6" t="str">
        <f>リレー種目入力!AH7</f>
        <v/>
      </c>
      <c r="F127" s="6" t="str">
        <f>リレー種目入力!AI7</f>
        <v/>
      </c>
      <c r="G127" s="6" t="str">
        <f>リレー種目入力!AJ7</f>
        <v/>
      </c>
      <c r="H127" s="6" t="str">
        <f>リレー種目入力!AK7</f>
        <v/>
      </c>
      <c r="I127" s="6" t="str">
        <f>リレー種目入力!AL7</f>
        <v/>
      </c>
      <c r="N127" s="45" t="str">
        <f t="shared" si="8"/>
        <v/>
      </c>
      <c r="O127" s="45" t="str">
        <f t="shared" si="10"/>
        <v/>
      </c>
      <c r="P127" s="45"/>
      <c r="Q127" s="46" t="str">
        <f t="shared" si="9"/>
        <v/>
      </c>
      <c r="R127" s="46" t="str">
        <f t="shared" si="11"/>
        <v/>
      </c>
      <c r="S127" s="46"/>
    </row>
    <row r="128" spans="1:19" x14ac:dyDescent="0.15">
      <c r="A128" s="6">
        <v>2</v>
      </c>
      <c r="B128" s="194" t="str">
        <f>リレー種目入力!Z8</f>
        <v/>
      </c>
      <c r="C128" s="6" t="str">
        <f>リレー種目入力!AF8</f>
        <v/>
      </c>
      <c r="D128" s="6" t="str">
        <f>リレー種目入力!AG8</f>
        <v/>
      </c>
      <c r="E128" s="6" t="str">
        <f>リレー種目入力!AH8</f>
        <v/>
      </c>
      <c r="F128" s="6" t="str">
        <f>リレー種目入力!AI8</f>
        <v/>
      </c>
      <c r="G128" s="6" t="str">
        <f>リレー種目入力!AJ8</f>
        <v/>
      </c>
      <c r="H128" s="6" t="str">
        <f>リレー種目入力!AK8</f>
        <v/>
      </c>
      <c r="I128" s="6" t="str">
        <f>リレー種目入力!AL8</f>
        <v/>
      </c>
      <c r="N128" s="45" t="str">
        <f t="shared" si="8"/>
        <v/>
      </c>
      <c r="O128" s="45" t="str">
        <f t="shared" si="10"/>
        <v/>
      </c>
      <c r="P128" s="45"/>
      <c r="Q128" s="46" t="str">
        <f t="shared" si="9"/>
        <v/>
      </c>
      <c r="R128" s="46" t="str">
        <f t="shared" si="11"/>
        <v/>
      </c>
      <c r="S128" s="46"/>
    </row>
    <row r="129" spans="1:19" x14ac:dyDescent="0.15">
      <c r="A129" s="6">
        <v>3</v>
      </c>
      <c r="B129" s="194" t="str">
        <f>リレー種目入力!Z9</f>
        <v/>
      </c>
      <c r="C129" s="6" t="str">
        <f>リレー種目入力!AF9</f>
        <v/>
      </c>
      <c r="D129" s="6" t="str">
        <f>リレー種目入力!AG9</f>
        <v/>
      </c>
      <c r="E129" s="6" t="str">
        <f>リレー種目入力!AH9</f>
        <v/>
      </c>
      <c r="F129" s="6" t="str">
        <f>リレー種目入力!AI9</f>
        <v/>
      </c>
      <c r="G129" s="6" t="str">
        <f>リレー種目入力!AJ9</f>
        <v/>
      </c>
      <c r="H129" s="6" t="str">
        <f>リレー種目入力!AK9</f>
        <v/>
      </c>
      <c r="I129" s="6" t="str">
        <f>リレー種目入力!AL9</f>
        <v/>
      </c>
      <c r="N129" s="45" t="str">
        <f t="shared" si="8"/>
        <v/>
      </c>
      <c r="O129" s="45" t="str">
        <f t="shared" si="10"/>
        <v/>
      </c>
      <c r="P129" s="45"/>
      <c r="Q129" s="46" t="str">
        <f t="shared" si="9"/>
        <v/>
      </c>
      <c r="R129" s="46" t="str">
        <f t="shared" si="11"/>
        <v/>
      </c>
      <c r="S129" s="46"/>
    </row>
    <row r="130" spans="1:19" x14ac:dyDescent="0.15">
      <c r="A130" s="6">
        <v>4</v>
      </c>
      <c r="B130" s="194" t="str">
        <f>リレー種目入力!Z10</f>
        <v/>
      </c>
      <c r="C130" s="6" t="str">
        <f>リレー種目入力!AF10</f>
        <v/>
      </c>
      <c r="D130" s="6" t="str">
        <f>リレー種目入力!AG10</f>
        <v/>
      </c>
      <c r="E130" s="6" t="str">
        <f>リレー種目入力!AH10</f>
        <v/>
      </c>
      <c r="F130" s="6" t="str">
        <f>リレー種目入力!AI10</f>
        <v/>
      </c>
      <c r="G130" s="6" t="str">
        <f>リレー種目入力!AJ10</f>
        <v/>
      </c>
      <c r="H130" s="6" t="str">
        <f>リレー種目入力!AK10</f>
        <v/>
      </c>
      <c r="I130" s="6" t="str">
        <f>リレー種目入力!AL10</f>
        <v/>
      </c>
      <c r="N130" s="45" t="str">
        <f t="shared" si="8"/>
        <v/>
      </c>
      <c r="O130" s="45" t="str">
        <f t="shared" si="10"/>
        <v/>
      </c>
      <c r="P130" s="45"/>
      <c r="Q130" s="46" t="str">
        <f t="shared" si="9"/>
        <v/>
      </c>
      <c r="R130" s="46" t="str">
        <f t="shared" si="11"/>
        <v/>
      </c>
      <c r="S130" s="46"/>
    </row>
    <row r="131" spans="1:19" x14ac:dyDescent="0.15">
      <c r="A131" s="6">
        <v>5</v>
      </c>
      <c r="B131" s="194" t="str">
        <f>リレー種目入力!Z11</f>
        <v/>
      </c>
      <c r="C131" s="6" t="str">
        <f>リレー種目入力!AF11</f>
        <v/>
      </c>
      <c r="D131" s="6" t="str">
        <f>リレー種目入力!AG11</f>
        <v/>
      </c>
      <c r="E131" s="6" t="str">
        <f>リレー種目入力!AH11</f>
        <v/>
      </c>
      <c r="F131" s="6" t="str">
        <f>リレー種目入力!AI11</f>
        <v/>
      </c>
      <c r="G131" s="6" t="str">
        <f>リレー種目入力!AJ11</f>
        <v/>
      </c>
      <c r="H131" s="6" t="str">
        <f>リレー種目入力!AK11</f>
        <v/>
      </c>
      <c r="I131" s="6" t="str">
        <f>リレー種目入力!AL11</f>
        <v/>
      </c>
      <c r="N131" s="45" t="str">
        <f t="shared" si="8"/>
        <v/>
      </c>
      <c r="O131" s="45" t="str">
        <f t="shared" si="10"/>
        <v/>
      </c>
      <c r="P131" s="45"/>
      <c r="Q131" s="46" t="str">
        <f t="shared" si="9"/>
        <v/>
      </c>
      <c r="R131" s="46" t="str">
        <f t="shared" si="11"/>
        <v/>
      </c>
      <c r="S131" s="46"/>
    </row>
    <row r="132" spans="1:19" x14ac:dyDescent="0.15">
      <c r="A132" s="6">
        <v>6</v>
      </c>
      <c r="B132" s="194" t="str">
        <f>リレー種目入力!Z12</f>
        <v/>
      </c>
      <c r="C132" s="6" t="str">
        <f>リレー種目入力!AF12</f>
        <v/>
      </c>
      <c r="D132" s="6" t="str">
        <f>リレー種目入力!AG12</f>
        <v/>
      </c>
      <c r="E132" s="6" t="str">
        <f>リレー種目入力!AH12</f>
        <v/>
      </c>
      <c r="F132" s="6" t="str">
        <f>リレー種目入力!AI12</f>
        <v/>
      </c>
      <c r="G132" s="6" t="str">
        <f>リレー種目入力!AJ12</f>
        <v/>
      </c>
      <c r="H132" s="6" t="str">
        <f>リレー種目入力!AK12</f>
        <v/>
      </c>
      <c r="I132" s="6" t="str">
        <f>リレー種目入力!AL12</f>
        <v/>
      </c>
      <c r="N132" s="45" t="str">
        <f t="shared" si="8"/>
        <v/>
      </c>
      <c r="O132" s="45" t="str">
        <f t="shared" si="10"/>
        <v/>
      </c>
      <c r="P132" s="45"/>
      <c r="Q132" s="46" t="str">
        <f t="shared" si="9"/>
        <v/>
      </c>
      <c r="R132" s="46" t="str">
        <f t="shared" si="11"/>
        <v/>
      </c>
      <c r="S132" s="46"/>
    </row>
    <row r="133" spans="1:19" x14ac:dyDescent="0.15">
      <c r="A133" s="6">
        <v>7</v>
      </c>
      <c r="B133" s="194" t="str">
        <f>リレー種目入力!Z13</f>
        <v/>
      </c>
      <c r="C133" s="6" t="str">
        <f>リレー種目入力!AF13</f>
        <v/>
      </c>
      <c r="D133" s="6" t="str">
        <f>リレー種目入力!AG13</f>
        <v/>
      </c>
      <c r="E133" s="6" t="str">
        <f>リレー種目入力!AH13</f>
        <v/>
      </c>
      <c r="F133" s="6" t="str">
        <f>リレー種目入力!AI13</f>
        <v/>
      </c>
      <c r="G133" s="6" t="str">
        <f>リレー種目入力!AJ13</f>
        <v/>
      </c>
      <c r="H133" s="6" t="str">
        <f>リレー種目入力!AK13</f>
        <v/>
      </c>
      <c r="I133" s="6" t="str">
        <f>リレー種目入力!AL13</f>
        <v/>
      </c>
      <c r="N133" s="45" t="str">
        <f t="shared" si="8"/>
        <v/>
      </c>
      <c r="O133" s="45" t="str">
        <f t="shared" si="10"/>
        <v/>
      </c>
      <c r="P133" s="45"/>
      <c r="Q133" s="46" t="str">
        <f t="shared" si="9"/>
        <v/>
      </c>
      <c r="R133" s="46" t="str">
        <f t="shared" si="11"/>
        <v/>
      </c>
      <c r="S133" s="46"/>
    </row>
    <row r="134" spans="1:19" x14ac:dyDescent="0.15">
      <c r="A134" s="6">
        <v>8</v>
      </c>
      <c r="B134" s="194" t="str">
        <f>リレー種目入力!Z14</f>
        <v/>
      </c>
      <c r="C134" s="6" t="str">
        <f>リレー種目入力!AF14</f>
        <v/>
      </c>
      <c r="D134" s="6" t="str">
        <f>リレー種目入力!AG14</f>
        <v/>
      </c>
      <c r="E134" s="6" t="str">
        <f>リレー種目入力!AH14</f>
        <v/>
      </c>
      <c r="F134" s="6" t="str">
        <f>リレー種目入力!AI14</f>
        <v/>
      </c>
      <c r="G134" s="6" t="str">
        <f>リレー種目入力!AJ14</f>
        <v/>
      </c>
      <c r="H134" s="6" t="str">
        <f>リレー種目入力!AK14</f>
        <v/>
      </c>
      <c r="I134" s="6" t="str">
        <f>リレー種目入力!AL14</f>
        <v/>
      </c>
      <c r="N134" s="45" t="str">
        <f t="shared" si="8"/>
        <v/>
      </c>
      <c r="O134" s="45" t="str">
        <f t="shared" si="10"/>
        <v/>
      </c>
      <c r="P134" s="45"/>
      <c r="Q134" s="46" t="str">
        <f t="shared" si="9"/>
        <v/>
      </c>
      <c r="R134" s="46" t="str">
        <f t="shared" si="11"/>
        <v/>
      </c>
      <c r="S134" s="46"/>
    </row>
    <row r="135" spans="1:19" x14ac:dyDescent="0.15">
      <c r="A135" s="6">
        <v>9</v>
      </c>
      <c r="B135" s="194" t="str">
        <f>リレー種目入力!Z15</f>
        <v/>
      </c>
      <c r="C135" s="6" t="str">
        <f>リレー種目入力!AF15</f>
        <v/>
      </c>
      <c r="D135" s="6" t="str">
        <f>リレー種目入力!AG15</f>
        <v/>
      </c>
      <c r="E135" s="6" t="str">
        <f>リレー種目入力!AH15</f>
        <v/>
      </c>
      <c r="F135" s="6" t="str">
        <f>リレー種目入力!AI15</f>
        <v/>
      </c>
      <c r="G135" s="6" t="str">
        <f>リレー種目入力!AJ15</f>
        <v/>
      </c>
      <c r="H135" s="6" t="str">
        <f>リレー種目入力!AK15</f>
        <v/>
      </c>
      <c r="I135" s="6" t="str">
        <f>リレー種目入力!AL15</f>
        <v/>
      </c>
      <c r="N135" s="45" t="str">
        <f t="shared" si="8"/>
        <v/>
      </c>
      <c r="O135" s="45" t="str">
        <f t="shared" si="10"/>
        <v/>
      </c>
      <c r="P135" s="45"/>
      <c r="Q135" s="46" t="str">
        <f t="shared" si="9"/>
        <v/>
      </c>
      <c r="R135" s="46" t="str">
        <f t="shared" si="11"/>
        <v/>
      </c>
      <c r="S135" s="46"/>
    </row>
    <row r="136" spans="1:19" x14ac:dyDescent="0.15">
      <c r="A136" s="6">
        <v>10</v>
      </c>
      <c r="B136" s="194" t="str">
        <f>リレー種目入力!Z16</f>
        <v/>
      </c>
      <c r="C136" s="6" t="str">
        <f>リレー種目入力!AF16</f>
        <v/>
      </c>
      <c r="D136" s="6" t="str">
        <f>リレー種目入力!AG16</f>
        <v/>
      </c>
      <c r="E136" s="6" t="str">
        <f>リレー種目入力!AH16</f>
        <v/>
      </c>
      <c r="F136" s="6" t="str">
        <f>リレー種目入力!AI16</f>
        <v/>
      </c>
      <c r="G136" s="6" t="str">
        <f>リレー種目入力!AJ16</f>
        <v/>
      </c>
      <c r="H136" s="6" t="str">
        <f>リレー種目入力!AK16</f>
        <v/>
      </c>
      <c r="I136" s="6" t="str">
        <f>リレー種目入力!AL16</f>
        <v/>
      </c>
      <c r="N136" s="45" t="str">
        <f t="shared" si="8"/>
        <v/>
      </c>
      <c r="O136" s="45" t="str">
        <f t="shared" si="10"/>
        <v/>
      </c>
      <c r="P136" s="45"/>
      <c r="Q136" s="46" t="str">
        <f t="shared" si="9"/>
        <v/>
      </c>
      <c r="R136" s="46" t="str">
        <f t="shared" si="11"/>
        <v/>
      </c>
      <c r="S136" s="46"/>
    </row>
    <row r="137" spans="1:19" x14ac:dyDescent="0.15">
      <c r="A137" s="6">
        <v>11</v>
      </c>
      <c r="B137" s="194" t="str">
        <f>リレー種目入力!Z17</f>
        <v/>
      </c>
      <c r="C137" s="6" t="str">
        <f>リレー種目入力!AF17</f>
        <v/>
      </c>
      <c r="D137" s="6" t="str">
        <f>リレー種目入力!AG17</f>
        <v/>
      </c>
      <c r="E137" s="6" t="str">
        <f>リレー種目入力!AH17</f>
        <v/>
      </c>
      <c r="F137" s="6" t="str">
        <f>リレー種目入力!AI17</f>
        <v/>
      </c>
      <c r="G137" s="6" t="str">
        <f>リレー種目入力!AJ17</f>
        <v/>
      </c>
      <c r="H137" s="6" t="str">
        <f>リレー種目入力!AK17</f>
        <v/>
      </c>
      <c r="I137" s="6" t="str">
        <f>リレー種目入力!AL17</f>
        <v/>
      </c>
      <c r="N137" s="45" t="str">
        <f t="shared" si="8"/>
        <v/>
      </c>
      <c r="O137" s="45" t="str">
        <f t="shared" si="10"/>
        <v/>
      </c>
      <c r="P137" s="45"/>
      <c r="Q137" s="46" t="str">
        <f t="shared" si="9"/>
        <v/>
      </c>
      <c r="R137" s="46" t="str">
        <f t="shared" si="11"/>
        <v/>
      </c>
      <c r="S137" s="46"/>
    </row>
    <row r="138" spans="1:19" x14ac:dyDescent="0.15">
      <c r="A138" s="6">
        <v>12</v>
      </c>
      <c r="B138" s="194" t="str">
        <f>リレー種目入力!Z18</f>
        <v/>
      </c>
      <c r="C138" s="6" t="str">
        <f>リレー種目入力!AF18</f>
        <v/>
      </c>
      <c r="D138" s="6" t="str">
        <f>リレー種目入力!AG18</f>
        <v/>
      </c>
      <c r="E138" s="6" t="str">
        <f>リレー種目入力!AH18</f>
        <v/>
      </c>
      <c r="F138" s="6" t="str">
        <f>リレー種目入力!AI18</f>
        <v/>
      </c>
      <c r="G138" s="6" t="str">
        <f>リレー種目入力!AJ18</f>
        <v/>
      </c>
      <c r="H138" s="6" t="str">
        <f>リレー種目入力!AK18</f>
        <v/>
      </c>
      <c r="I138" s="6" t="str">
        <f>リレー種目入力!AL18</f>
        <v/>
      </c>
      <c r="N138" s="45" t="str">
        <f t="shared" si="8"/>
        <v/>
      </c>
      <c r="O138" s="45" t="str">
        <f t="shared" si="10"/>
        <v/>
      </c>
      <c r="P138" s="45"/>
      <c r="Q138" s="46" t="str">
        <f t="shared" si="9"/>
        <v/>
      </c>
      <c r="R138" s="46" t="str">
        <f t="shared" si="11"/>
        <v/>
      </c>
      <c r="S138" s="46"/>
    </row>
    <row r="139" spans="1:19" x14ac:dyDescent="0.15">
      <c r="A139" s="6">
        <v>13</v>
      </c>
      <c r="B139" s="194" t="str">
        <f>リレー種目入力!Z19</f>
        <v/>
      </c>
      <c r="C139" s="6" t="str">
        <f>リレー種目入力!AF19</f>
        <v/>
      </c>
      <c r="D139" s="6" t="str">
        <f>リレー種目入力!AG19</f>
        <v/>
      </c>
      <c r="E139" s="6" t="str">
        <f>リレー種目入力!AH19</f>
        <v/>
      </c>
      <c r="F139" s="6" t="str">
        <f>リレー種目入力!AI19</f>
        <v/>
      </c>
      <c r="G139" s="6" t="str">
        <f>リレー種目入力!AJ19</f>
        <v/>
      </c>
      <c r="H139" s="6" t="str">
        <f>リレー種目入力!AK19</f>
        <v/>
      </c>
      <c r="I139" s="6" t="str">
        <f>リレー種目入力!AL19</f>
        <v/>
      </c>
      <c r="N139" s="45" t="str">
        <f t="shared" si="8"/>
        <v/>
      </c>
      <c r="O139" s="45" t="str">
        <f t="shared" si="10"/>
        <v/>
      </c>
      <c r="P139" s="45"/>
      <c r="Q139" s="46" t="str">
        <f t="shared" si="9"/>
        <v/>
      </c>
      <c r="R139" s="46" t="str">
        <f t="shared" si="11"/>
        <v/>
      </c>
      <c r="S139" s="46"/>
    </row>
    <row r="140" spans="1:19" x14ac:dyDescent="0.15">
      <c r="A140" s="6">
        <v>14</v>
      </c>
      <c r="B140" s="194" t="str">
        <f>リレー種目入力!Z20</f>
        <v/>
      </c>
      <c r="C140" s="6" t="str">
        <f>リレー種目入力!AF20</f>
        <v/>
      </c>
      <c r="D140" s="6" t="str">
        <f>リレー種目入力!AG20</f>
        <v/>
      </c>
      <c r="E140" s="6" t="str">
        <f>リレー種目入力!AH20</f>
        <v/>
      </c>
      <c r="F140" s="6" t="str">
        <f>リレー種目入力!AI20</f>
        <v/>
      </c>
      <c r="G140" s="6" t="str">
        <f>リレー種目入力!AJ20</f>
        <v/>
      </c>
      <c r="H140" s="6" t="str">
        <f>リレー種目入力!AK20</f>
        <v/>
      </c>
      <c r="I140" s="6" t="str">
        <f>リレー種目入力!AL20</f>
        <v/>
      </c>
      <c r="N140" s="45" t="str">
        <f t="shared" si="8"/>
        <v/>
      </c>
      <c r="O140" s="45" t="str">
        <f t="shared" si="10"/>
        <v/>
      </c>
      <c r="P140" s="45"/>
      <c r="Q140" s="46" t="str">
        <f t="shared" si="9"/>
        <v/>
      </c>
      <c r="R140" s="46" t="str">
        <f t="shared" si="11"/>
        <v/>
      </c>
      <c r="S140" s="46"/>
    </row>
    <row r="141" spans="1:19" x14ac:dyDescent="0.15">
      <c r="A141" s="6">
        <v>15</v>
      </c>
      <c r="B141" s="194" t="str">
        <f>リレー種目入力!Z21</f>
        <v/>
      </c>
      <c r="C141" s="6" t="str">
        <f>リレー種目入力!AF21</f>
        <v/>
      </c>
      <c r="D141" s="6" t="str">
        <f>リレー種目入力!AG21</f>
        <v/>
      </c>
      <c r="E141" s="6" t="str">
        <f>リレー種目入力!AH21</f>
        <v/>
      </c>
      <c r="F141" s="6" t="str">
        <f>リレー種目入力!AI21</f>
        <v/>
      </c>
      <c r="G141" s="6" t="str">
        <f>リレー種目入力!AJ21</f>
        <v/>
      </c>
      <c r="H141" s="6" t="str">
        <f>リレー種目入力!AK21</f>
        <v/>
      </c>
      <c r="I141" s="6" t="str">
        <f>リレー種目入力!AL21</f>
        <v/>
      </c>
      <c r="N141" s="45" t="str">
        <f t="shared" si="8"/>
        <v/>
      </c>
      <c r="O141" s="45" t="str">
        <f t="shared" si="10"/>
        <v/>
      </c>
      <c r="P141" s="45"/>
      <c r="Q141" s="46" t="str">
        <f t="shared" si="9"/>
        <v/>
      </c>
      <c r="R141" s="46" t="str">
        <f t="shared" si="11"/>
        <v/>
      </c>
      <c r="S141" s="46"/>
    </row>
    <row r="142" spans="1:19" x14ac:dyDescent="0.15">
      <c r="A142" s="6">
        <v>16</v>
      </c>
      <c r="B142" s="194" t="str">
        <f>リレー種目入力!Z22</f>
        <v/>
      </c>
      <c r="C142" s="6" t="str">
        <f>リレー種目入力!AF22</f>
        <v/>
      </c>
      <c r="D142" s="6" t="str">
        <f>リレー種目入力!AG22</f>
        <v/>
      </c>
      <c r="E142" s="6" t="str">
        <f>リレー種目入力!AH22</f>
        <v/>
      </c>
      <c r="F142" s="6" t="str">
        <f>リレー種目入力!AI22</f>
        <v/>
      </c>
      <c r="G142" s="6" t="str">
        <f>リレー種目入力!AJ22</f>
        <v/>
      </c>
      <c r="H142" s="6" t="str">
        <f>リレー種目入力!AK22</f>
        <v/>
      </c>
      <c r="I142" s="6" t="str">
        <f>リレー種目入力!AL22</f>
        <v/>
      </c>
      <c r="N142" s="45" t="str">
        <f t="shared" si="8"/>
        <v/>
      </c>
      <c r="O142" s="45" t="str">
        <f t="shared" si="10"/>
        <v/>
      </c>
      <c r="P142" s="45"/>
      <c r="Q142" s="46" t="str">
        <f t="shared" si="9"/>
        <v/>
      </c>
      <c r="R142" s="46" t="str">
        <f t="shared" si="11"/>
        <v/>
      </c>
      <c r="S142" s="46"/>
    </row>
    <row r="143" spans="1:19" x14ac:dyDescent="0.15">
      <c r="A143" s="6">
        <v>17</v>
      </c>
      <c r="B143" s="194" t="str">
        <f>リレー種目入力!Z23</f>
        <v/>
      </c>
      <c r="C143" s="6" t="str">
        <f>リレー種目入力!AF23</f>
        <v/>
      </c>
      <c r="D143" s="6" t="str">
        <f>リレー種目入力!AG23</f>
        <v/>
      </c>
      <c r="E143" s="6" t="str">
        <f>リレー種目入力!AH23</f>
        <v/>
      </c>
      <c r="F143" s="6" t="str">
        <f>リレー種目入力!AI23</f>
        <v/>
      </c>
      <c r="G143" s="6" t="str">
        <f>リレー種目入力!AJ23</f>
        <v/>
      </c>
      <c r="H143" s="6" t="str">
        <f>リレー種目入力!AK23</f>
        <v/>
      </c>
      <c r="I143" s="6" t="str">
        <f>リレー種目入力!AL23</f>
        <v/>
      </c>
      <c r="N143" s="45" t="str">
        <f t="shared" si="8"/>
        <v/>
      </c>
      <c r="O143" s="45" t="str">
        <f t="shared" si="10"/>
        <v/>
      </c>
      <c r="P143" s="45"/>
      <c r="Q143" s="46" t="str">
        <f t="shared" si="9"/>
        <v/>
      </c>
      <c r="R143" s="46" t="str">
        <f t="shared" si="11"/>
        <v/>
      </c>
      <c r="S143" s="46"/>
    </row>
    <row r="144" spans="1:19" x14ac:dyDescent="0.15">
      <c r="A144" s="6">
        <v>18</v>
      </c>
      <c r="B144" s="194" t="str">
        <f>リレー種目入力!Z24</f>
        <v/>
      </c>
      <c r="C144" s="6" t="str">
        <f>リレー種目入力!AF24</f>
        <v/>
      </c>
      <c r="D144" s="6" t="str">
        <f>リレー種目入力!AG24</f>
        <v/>
      </c>
      <c r="E144" s="6" t="str">
        <f>リレー種目入力!AH24</f>
        <v/>
      </c>
      <c r="F144" s="6" t="str">
        <f>リレー種目入力!AI24</f>
        <v/>
      </c>
      <c r="G144" s="6" t="str">
        <f>リレー種目入力!AJ24</f>
        <v/>
      </c>
      <c r="H144" s="6" t="str">
        <f>リレー種目入力!AK24</f>
        <v/>
      </c>
      <c r="I144" s="6" t="str">
        <f>リレー種目入力!AL24</f>
        <v/>
      </c>
      <c r="N144" s="45" t="str">
        <f t="shared" si="8"/>
        <v/>
      </c>
      <c r="O144" s="45" t="str">
        <f t="shared" si="10"/>
        <v/>
      </c>
      <c r="P144" s="45"/>
      <c r="Q144" s="46" t="str">
        <f t="shared" si="9"/>
        <v/>
      </c>
      <c r="R144" s="46" t="str">
        <f t="shared" si="11"/>
        <v/>
      </c>
      <c r="S144" s="46"/>
    </row>
    <row r="145" spans="1:19" x14ac:dyDescent="0.15">
      <c r="A145" s="6">
        <v>19</v>
      </c>
      <c r="B145" s="194" t="str">
        <f>リレー種目入力!Z25</f>
        <v/>
      </c>
      <c r="C145" s="6" t="str">
        <f>リレー種目入力!AF25</f>
        <v/>
      </c>
      <c r="D145" s="6" t="str">
        <f>リレー種目入力!AG25</f>
        <v/>
      </c>
      <c r="E145" s="6" t="str">
        <f>リレー種目入力!AH25</f>
        <v/>
      </c>
      <c r="F145" s="6" t="str">
        <f>リレー種目入力!AI25</f>
        <v/>
      </c>
      <c r="G145" s="6" t="str">
        <f>リレー種目入力!AJ25</f>
        <v/>
      </c>
      <c r="H145" s="6" t="str">
        <f>リレー種目入力!AK25</f>
        <v/>
      </c>
      <c r="I145" s="6" t="str">
        <f>リレー種目入力!AL25</f>
        <v/>
      </c>
      <c r="N145" s="45" t="str">
        <f t="shared" si="8"/>
        <v/>
      </c>
      <c r="O145" s="45" t="str">
        <f t="shared" si="10"/>
        <v/>
      </c>
      <c r="P145" s="45"/>
      <c r="Q145" s="46" t="str">
        <f t="shared" si="9"/>
        <v/>
      </c>
      <c r="R145" s="46" t="str">
        <f t="shared" si="11"/>
        <v/>
      </c>
      <c r="S145" s="46"/>
    </row>
    <row r="146" spans="1:19" x14ac:dyDescent="0.15">
      <c r="A146" s="6">
        <v>20</v>
      </c>
      <c r="B146" s="194" t="str">
        <f>リレー種目入力!Z26</f>
        <v/>
      </c>
      <c r="C146" s="6" t="str">
        <f>リレー種目入力!AF26</f>
        <v/>
      </c>
      <c r="D146" s="6" t="str">
        <f>リレー種目入力!AG26</f>
        <v/>
      </c>
      <c r="E146" s="6" t="str">
        <f>リレー種目入力!AH26</f>
        <v/>
      </c>
      <c r="F146" s="6" t="str">
        <f>リレー種目入力!AI26</f>
        <v/>
      </c>
      <c r="G146" s="6" t="str">
        <f>リレー種目入力!AJ26</f>
        <v/>
      </c>
      <c r="H146" s="6" t="str">
        <f>リレー種目入力!AK26</f>
        <v/>
      </c>
      <c r="I146" s="6" t="str">
        <f>リレー種目入力!AL26</f>
        <v/>
      </c>
      <c r="N146" s="45" t="str">
        <f t="shared" si="8"/>
        <v/>
      </c>
      <c r="O146" s="45" t="str">
        <f t="shared" si="10"/>
        <v/>
      </c>
      <c r="P146" s="45"/>
      <c r="Q146" s="46" t="str">
        <f t="shared" si="9"/>
        <v/>
      </c>
      <c r="R146" s="46" t="str">
        <f t="shared" si="11"/>
        <v/>
      </c>
      <c r="S146" s="46"/>
    </row>
    <row r="147" spans="1:19" x14ac:dyDescent="0.15">
      <c r="A147" s="6">
        <v>21</v>
      </c>
      <c r="B147" s="194" t="str">
        <f>リレー種目入力!Z27</f>
        <v/>
      </c>
      <c r="C147" s="6" t="str">
        <f>リレー種目入力!AF27</f>
        <v/>
      </c>
      <c r="D147" s="6" t="str">
        <f>リレー種目入力!AG27</f>
        <v/>
      </c>
      <c r="E147" s="6" t="str">
        <f>リレー種目入力!AH27</f>
        <v/>
      </c>
      <c r="F147" s="6" t="str">
        <f>リレー種目入力!AI27</f>
        <v/>
      </c>
      <c r="G147" s="6" t="str">
        <f>リレー種目入力!AJ27</f>
        <v/>
      </c>
      <c r="H147" s="6" t="str">
        <f>リレー種目入力!AK27</f>
        <v/>
      </c>
      <c r="I147" s="6" t="str">
        <f>リレー種目入力!AL27</f>
        <v/>
      </c>
      <c r="N147" s="45" t="str">
        <f t="shared" si="8"/>
        <v/>
      </c>
      <c r="O147" s="45" t="str">
        <f t="shared" si="10"/>
        <v/>
      </c>
      <c r="P147" s="45"/>
      <c r="Q147" s="46" t="str">
        <f t="shared" si="9"/>
        <v/>
      </c>
      <c r="R147" s="46" t="str">
        <f t="shared" si="11"/>
        <v/>
      </c>
      <c r="S147" s="46"/>
    </row>
    <row r="148" spans="1:19" x14ac:dyDescent="0.15">
      <c r="A148" s="6">
        <v>22</v>
      </c>
      <c r="B148" s="194" t="str">
        <f>リレー種目入力!Z28</f>
        <v/>
      </c>
      <c r="C148" s="6" t="str">
        <f>リレー種目入力!AF28</f>
        <v/>
      </c>
      <c r="D148" s="6" t="str">
        <f>リレー種目入力!AG28</f>
        <v/>
      </c>
      <c r="E148" s="6" t="str">
        <f>リレー種目入力!AH28</f>
        <v/>
      </c>
      <c r="F148" s="6" t="str">
        <f>リレー種目入力!AI28</f>
        <v/>
      </c>
      <c r="G148" s="6" t="str">
        <f>リレー種目入力!AJ28</f>
        <v/>
      </c>
      <c r="H148" s="6" t="str">
        <f>リレー種目入力!AK28</f>
        <v/>
      </c>
      <c r="I148" s="6" t="str">
        <f>リレー種目入力!AL28</f>
        <v/>
      </c>
      <c r="N148" s="45" t="str">
        <f t="shared" si="8"/>
        <v/>
      </c>
      <c r="O148" s="45" t="str">
        <f t="shared" si="10"/>
        <v/>
      </c>
      <c r="P148" s="45"/>
      <c r="Q148" s="46" t="str">
        <f t="shared" si="9"/>
        <v/>
      </c>
      <c r="R148" s="46" t="str">
        <f t="shared" si="11"/>
        <v/>
      </c>
      <c r="S148" s="46"/>
    </row>
    <row r="149" spans="1:19" x14ac:dyDescent="0.15">
      <c r="A149" s="6">
        <v>23</v>
      </c>
      <c r="B149" s="194" t="str">
        <f>リレー種目入力!Z29</f>
        <v/>
      </c>
      <c r="C149" s="6" t="str">
        <f>リレー種目入力!AF29</f>
        <v/>
      </c>
      <c r="D149" s="6" t="str">
        <f>リレー種目入力!AG29</f>
        <v/>
      </c>
      <c r="E149" s="6" t="str">
        <f>リレー種目入力!AH29</f>
        <v/>
      </c>
      <c r="F149" s="6" t="str">
        <f>リレー種目入力!AI29</f>
        <v/>
      </c>
      <c r="G149" s="6" t="str">
        <f>リレー種目入力!AJ29</f>
        <v/>
      </c>
      <c r="H149" s="6" t="str">
        <f>リレー種目入力!AK29</f>
        <v/>
      </c>
      <c r="I149" s="6" t="str">
        <f>リレー種目入力!AL29</f>
        <v/>
      </c>
      <c r="N149" s="45" t="str">
        <f t="shared" si="8"/>
        <v/>
      </c>
      <c r="O149" s="45" t="str">
        <f t="shared" si="10"/>
        <v/>
      </c>
      <c r="P149" s="45"/>
      <c r="Q149" s="46" t="str">
        <f t="shared" si="9"/>
        <v/>
      </c>
      <c r="R149" s="46" t="str">
        <f t="shared" si="11"/>
        <v/>
      </c>
      <c r="S149" s="46"/>
    </row>
    <row r="150" spans="1:19" x14ac:dyDescent="0.15">
      <c r="A150" s="6">
        <v>24</v>
      </c>
      <c r="B150" s="194" t="str">
        <f>リレー種目入力!Z30</f>
        <v/>
      </c>
      <c r="C150" s="6" t="str">
        <f>リレー種目入力!AF30</f>
        <v/>
      </c>
      <c r="D150" s="6" t="str">
        <f>リレー種目入力!AG30</f>
        <v/>
      </c>
      <c r="E150" s="6" t="str">
        <f>リレー種目入力!AH30</f>
        <v/>
      </c>
      <c r="F150" s="6" t="str">
        <f>リレー種目入力!AI30</f>
        <v/>
      </c>
      <c r="G150" s="6" t="str">
        <f>リレー種目入力!AJ30</f>
        <v/>
      </c>
      <c r="H150" s="6" t="str">
        <f>リレー種目入力!AK30</f>
        <v/>
      </c>
      <c r="I150" s="6" t="str">
        <f>リレー種目入力!AL30</f>
        <v/>
      </c>
      <c r="N150" s="45" t="str">
        <f t="shared" si="8"/>
        <v/>
      </c>
      <c r="O150" s="45" t="str">
        <f t="shared" si="10"/>
        <v/>
      </c>
      <c r="P150" s="45"/>
      <c r="Q150" s="46" t="str">
        <f t="shared" si="9"/>
        <v/>
      </c>
      <c r="R150" s="46" t="str">
        <f t="shared" si="11"/>
        <v/>
      </c>
      <c r="S150" s="46"/>
    </row>
  </sheetData>
  <sheetProtection algorithmName="SHA-512" hashValue="p/JCZi8fswkU3X7+dCKg4CbvdyD+jhuTTVxU/ah+weBY1CTG5Em4h0mSTDgeIOAfXLik59WQvxZGGVELS3nXPQ==" saltValue="7o2EG2uTNveLPbS0N14dcQ==" spinCount="100000" sheet="1" objects="1" scenarios="1"/>
  <phoneticPr fontId="1"/>
  <pageMargins left="0.7" right="0.7" top="0.75" bottom="0.75" header="0.3" footer="0.3"/>
  <pageSetup paperSize="9" orientation="portrait" verticalDpi="0"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F0000"/>
  </sheetPr>
  <dimension ref="A1:M5"/>
  <sheetViews>
    <sheetView workbookViewId="0">
      <selection activeCell="A5" sqref="A5"/>
    </sheetView>
  </sheetViews>
  <sheetFormatPr defaultColWidth="9" defaultRowHeight="13.5" x14ac:dyDescent="0.15"/>
  <cols>
    <col min="1" max="1" width="3.625" style="6" customWidth="1"/>
    <col min="2" max="2" width="26.125" style="6" customWidth="1"/>
    <col min="3" max="3" width="9.375" style="6" bestFit="1" customWidth="1"/>
    <col min="4" max="4" width="11.25" style="6" customWidth="1"/>
    <col min="5" max="5" width="9.875" style="6" customWidth="1"/>
    <col min="6" max="6" width="18.125" style="6" customWidth="1"/>
    <col min="7" max="7" width="7.25" style="6" customWidth="1"/>
    <col min="8" max="13" width="11.125" style="6" customWidth="1"/>
    <col min="14" max="16384" width="9" style="6"/>
  </cols>
  <sheetData>
    <row r="1" spans="1:13" s="13" customFormat="1" x14ac:dyDescent="0.15">
      <c r="A1" s="15"/>
      <c r="B1" s="15" t="s">
        <v>5</v>
      </c>
      <c r="C1" s="17" t="s">
        <v>67</v>
      </c>
      <c r="D1" s="17" t="s">
        <v>48</v>
      </c>
      <c r="E1" s="13" t="s">
        <v>124</v>
      </c>
      <c r="F1" s="13" t="s">
        <v>21</v>
      </c>
      <c r="G1" s="13" t="s">
        <v>131</v>
      </c>
      <c r="H1" s="13" t="s">
        <v>132</v>
      </c>
      <c r="I1" s="13" t="s">
        <v>133</v>
      </c>
      <c r="J1" s="13" t="s">
        <v>134</v>
      </c>
      <c r="K1" s="13" t="s">
        <v>135</v>
      </c>
      <c r="L1" s="13" t="s">
        <v>136</v>
      </c>
      <c r="M1" s="13" t="s">
        <v>137</v>
      </c>
    </row>
    <row r="2" spans="1:13" s="13" customFormat="1" x14ac:dyDescent="0.15">
      <c r="A2" s="15">
        <v>1</v>
      </c>
      <c r="B2" s="15" t="str">
        <f>リレー種目入力!AA7</f>
        <v/>
      </c>
      <c r="C2" s="15" t="str">
        <f>リレー種目入力!AB7</f>
        <v/>
      </c>
      <c r="D2" s="15" t="str">
        <f>リレー種目入力!AC7</f>
        <v/>
      </c>
      <c r="E2" s="13" t="e">
        <f>リレー種目入力!$AK$4</f>
        <v>#N/A</v>
      </c>
      <c r="F2" s="13">
        <f>リレー種目入力!$AI$4</f>
        <v>0</v>
      </c>
      <c r="G2" s="13" t="str">
        <f>リレー種目入力!AE7</f>
        <v/>
      </c>
      <c r="H2" s="13" t="str">
        <f>リレー種目入力!$Z$7</f>
        <v/>
      </c>
      <c r="I2" s="13" t="str">
        <f>リレー種目入力!$Z$8</f>
        <v/>
      </c>
      <c r="J2" s="13" t="str">
        <f>リレー種目入力!$Z$9</f>
        <v/>
      </c>
      <c r="K2" s="13" t="str">
        <f>リレー種目入力!$Z$10</f>
        <v/>
      </c>
      <c r="L2" s="13" t="str">
        <f>リレー種目入力!$Z$11</f>
        <v/>
      </c>
      <c r="M2" s="13" t="str">
        <f>リレー種目入力!$Z$12</f>
        <v/>
      </c>
    </row>
    <row r="3" spans="1:13" x14ac:dyDescent="0.15">
      <c r="A3" s="16">
        <v>2</v>
      </c>
      <c r="B3" s="16" t="str">
        <f>リレー種目入力!AA13</f>
        <v/>
      </c>
      <c r="C3" s="16" t="str">
        <f>リレー種目入力!AB13</f>
        <v/>
      </c>
      <c r="D3" s="16" t="str">
        <f>リレー種目入力!AC13</f>
        <v/>
      </c>
      <c r="E3" s="13" t="e">
        <f>リレー種目入力!$AK$4</f>
        <v>#N/A</v>
      </c>
      <c r="F3" s="13">
        <f>リレー種目入力!$AI$4</f>
        <v>0</v>
      </c>
      <c r="G3" s="6" t="str">
        <f>リレー種目入力!AE13</f>
        <v/>
      </c>
      <c r="H3" s="6" t="str">
        <f>リレー種目入力!$Z$13</f>
        <v/>
      </c>
      <c r="I3" s="6" t="str">
        <f>リレー種目入力!$Z$14</f>
        <v/>
      </c>
      <c r="J3" s="6" t="str">
        <f>リレー種目入力!$Z$15</f>
        <v/>
      </c>
      <c r="K3" s="6" t="str">
        <f>リレー種目入力!$Z$16</f>
        <v/>
      </c>
      <c r="L3" s="6" t="str">
        <f>リレー種目入力!$Z$17</f>
        <v/>
      </c>
      <c r="M3" s="6" t="str">
        <f>リレー種目入力!$Z$18</f>
        <v/>
      </c>
    </row>
    <row r="4" spans="1:13" x14ac:dyDescent="0.15">
      <c r="A4" s="16">
        <v>3</v>
      </c>
      <c r="B4" s="16" t="str">
        <f>リレー種目入力!AA19</f>
        <v/>
      </c>
      <c r="C4" s="16" t="str">
        <f>リレー種目入力!AB19</f>
        <v/>
      </c>
      <c r="D4" s="16" t="str">
        <f>リレー種目入力!AC19</f>
        <v/>
      </c>
      <c r="E4" s="13" t="e">
        <f>リレー種目入力!$AK$4</f>
        <v>#N/A</v>
      </c>
      <c r="F4" s="13">
        <f>リレー種目入力!$AI$4</f>
        <v>0</v>
      </c>
      <c r="G4" s="6" t="str">
        <f>リレー種目入力!AE19</f>
        <v/>
      </c>
      <c r="H4" s="6" t="str">
        <f>リレー種目入力!$Z$19</f>
        <v/>
      </c>
      <c r="I4" s="6" t="str">
        <f>リレー種目入力!$Z$20</f>
        <v/>
      </c>
      <c r="J4" s="6" t="str">
        <f>リレー種目入力!$Z$21</f>
        <v/>
      </c>
      <c r="K4" s="6" t="str">
        <f>リレー種目入力!$Z$22</f>
        <v/>
      </c>
      <c r="L4" s="6" t="str">
        <f>リレー種目入力!$Z$23</f>
        <v/>
      </c>
      <c r="M4" s="6" t="str">
        <f>リレー種目入力!$Z$24</f>
        <v/>
      </c>
    </row>
    <row r="5" spans="1:13" x14ac:dyDescent="0.15">
      <c r="A5" s="16">
        <v>4</v>
      </c>
      <c r="B5" s="16" t="str">
        <f>リレー種目入力!AA25</f>
        <v/>
      </c>
      <c r="C5" s="16" t="str">
        <f>リレー種目入力!AB25</f>
        <v/>
      </c>
      <c r="D5" s="16" t="str">
        <f>リレー種目入力!AC25</f>
        <v/>
      </c>
      <c r="E5" s="13" t="e">
        <f>リレー種目入力!$AK$4</f>
        <v>#N/A</v>
      </c>
      <c r="F5" s="13">
        <f>リレー種目入力!$AI$4</f>
        <v>0</v>
      </c>
      <c r="G5" s="6" t="str">
        <f>リレー種目入力!AE25</f>
        <v/>
      </c>
      <c r="H5" s="6" t="str">
        <f>リレー種目入力!$Z$25</f>
        <v/>
      </c>
      <c r="I5" s="6" t="str">
        <f>リレー種目入力!$Z$26</f>
        <v/>
      </c>
      <c r="J5" s="6" t="str">
        <f>リレー種目入力!$Z$27</f>
        <v/>
      </c>
      <c r="K5" s="6" t="str">
        <f>リレー種目入力!$Z$28</f>
        <v/>
      </c>
      <c r="L5" s="6" t="str">
        <f>リレー種目入力!$Z$29</f>
        <v/>
      </c>
      <c r="M5" s="6" t="str">
        <f>リレー種目入力!$Z$30</f>
        <v/>
      </c>
    </row>
  </sheetData>
  <sheetProtection algorithmName="SHA-512" hashValue="57iFX7eWWXx+iBfwCtjqYAwCHhmG6E2Ag87VZjZ9+zawdcFX4C6A46C0nMVrzKA1z+hh8exWzXBlUnHQNaIkgQ==" saltValue="zL33p9GdNa9ojzarE+m07g==" spinCount="100000" sheet="1" objects="1" scenarios="1"/>
  <phoneticPr fontId="7"/>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A1:H229"/>
  <sheetViews>
    <sheetView zoomScale="80" zoomScaleNormal="80" zoomScaleSheetLayoutView="100" workbookViewId="0">
      <selection activeCell="C3" sqref="C3"/>
    </sheetView>
  </sheetViews>
  <sheetFormatPr defaultRowHeight="13.5" x14ac:dyDescent="0.15"/>
  <cols>
    <col min="1" max="1" width="19.625" customWidth="1"/>
    <col min="2" max="2" width="17.875" customWidth="1"/>
    <col min="3" max="3" width="37.375" customWidth="1"/>
    <col min="4" max="4" width="7.125" customWidth="1"/>
    <col min="5" max="5" width="29.25" customWidth="1"/>
    <col min="7" max="7" width="18.5" customWidth="1"/>
    <col min="8" max="8" width="26.5" customWidth="1"/>
  </cols>
  <sheetData>
    <row r="1" spans="1:8" ht="41.25" customHeight="1" x14ac:dyDescent="0.15">
      <c r="A1" s="238" t="s">
        <v>140</v>
      </c>
      <c r="B1" s="238"/>
      <c r="C1" s="238"/>
      <c r="G1" s="236" t="s">
        <v>1120</v>
      </c>
      <c r="H1" s="236"/>
    </row>
    <row r="2" spans="1:8" ht="51.75" customHeight="1" x14ac:dyDescent="0.15">
      <c r="A2" s="237" t="s">
        <v>141</v>
      </c>
      <c r="B2" s="237"/>
      <c r="C2" s="28"/>
      <c r="G2" s="236"/>
      <c r="H2" s="236"/>
    </row>
    <row r="3" spans="1:8" ht="51.75" customHeight="1" x14ac:dyDescent="0.15">
      <c r="A3" s="237" t="s">
        <v>142</v>
      </c>
      <c r="B3" s="237"/>
      <c r="C3" s="28"/>
      <c r="D3" s="164" t="s">
        <v>730</v>
      </c>
      <c r="E3" s="163" t="s">
        <v>760</v>
      </c>
      <c r="G3" s="236"/>
      <c r="H3" s="236"/>
    </row>
    <row r="4" spans="1:8" ht="66.599999999999994" customHeight="1" x14ac:dyDescent="0.15">
      <c r="A4" s="239" t="s">
        <v>781</v>
      </c>
      <c r="B4" s="240"/>
      <c r="C4" s="28"/>
      <c r="E4" s="175" t="s">
        <v>778</v>
      </c>
      <c r="G4" s="180" t="s">
        <v>782</v>
      </c>
      <c r="H4" s="166" t="s">
        <v>734</v>
      </c>
    </row>
    <row r="5" spans="1:8" ht="51.75" customHeight="1" x14ac:dyDescent="0.15">
      <c r="A5" s="237" t="s">
        <v>561</v>
      </c>
      <c r="B5" s="237"/>
      <c r="C5" s="28"/>
      <c r="E5" s="176"/>
      <c r="G5" s="167"/>
      <c r="H5" s="167"/>
    </row>
    <row r="6" spans="1:8" ht="51.75" customHeight="1" x14ac:dyDescent="0.15">
      <c r="A6" s="237" t="s">
        <v>731</v>
      </c>
      <c r="B6" s="237"/>
      <c r="C6" s="28"/>
      <c r="G6" s="167"/>
      <c r="H6" s="167"/>
    </row>
    <row r="7" spans="1:8" ht="51.75" customHeight="1" x14ac:dyDescent="0.15">
      <c r="A7" s="237" t="s">
        <v>739</v>
      </c>
      <c r="B7" s="237"/>
      <c r="C7" s="28"/>
      <c r="G7" s="167"/>
      <c r="H7" s="167"/>
    </row>
    <row r="8" spans="1:8" ht="51.75" customHeight="1" x14ac:dyDescent="0.15">
      <c r="A8" s="237" t="s">
        <v>732</v>
      </c>
      <c r="B8" s="237"/>
      <c r="C8" s="28"/>
      <c r="D8" s="30"/>
      <c r="G8" s="167"/>
      <c r="H8" s="167"/>
    </row>
    <row r="9" spans="1:8" ht="41.25" customHeight="1" x14ac:dyDescent="0.15">
      <c r="A9" s="237" t="s">
        <v>733</v>
      </c>
      <c r="B9" s="237"/>
      <c r="C9" s="29"/>
      <c r="G9" s="167"/>
      <c r="H9" s="167"/>
    </row>
    <row r="10" spans="1:8" x14ac:dyDescent="0.15">
      <c r="C10" s="31" t="s">
        <v>143</v>
      </c>
    </row>
    <row r="17" spans="3:3" x14ac:dyDescent="0.15">
      <c r="C17" s="32"/>
    </row>
    <row r="18" spans="3:3" x14ac:dyDescent="0.15">
      <c r="C18" t="s">
        <v>593</v>
      </c>
    </row>
    <row r="19" spans="3:3" x14ac:dyDescent="0.15">
      <c r="C19" t="s">
        <v>594</v>
      </c>
    </row>
    <row r="20" spans="3:3" x14ac:dyDescent="0.15">
      <c r="C20" t="s">
        <v>595</v>
      </c>
    </row>
    <row r="21" spans="3:3" x14ac:dyDescent="0.15">
      <c r="C21" t="s">
        <v>596</v>
      </c>
    </row>
    <row r="22" spans="3:3" x14ac:dyDescent="0.15">
      <c r="C22" t="s">
        <v>597</v>
      </c>
    </row>
    <row r="23" spans="3:3" x14ac:dyDescent="0.15">
      <c r="C23" t="s">
        <v>598</v>
      </c>
    </row>
    <row r="24" spans="3:3" x14ac:dyDescent="0.15">
      <c r="C24" t="s">
        <v>741</v>
      </c>
    </row>
    <row r="25" spans="3:3" x14ac:dyDescent="0.15">
      <c r="C25" t="s">
        <v>742</v>
      </c>
    </row>
    <row r="26" spans="3:3" x14ac:dyDescent="0.15">
      <c r="C26" t="s">
        <v>743</v>
      </c>
    </row>
    <row r="27" spans="3:3" x14ac:dyDescent="0.15">
      <c r="C27" t="s">
        <v>599</v>
      </c>
    </row>
    <row r="28" spans="3:3" x14ac:dyDescent="0.15">
      <c r="C28" t="s">
        <v>744</v>
      </c>
    </row>
    <row r="29" spans="3:3" x14ac:dyDescent="0.15">
      <c r="C29" t="s">
        <v>745</v>
      </c>
    </row>
    <row r="30" spans="3:3" x14ac:dyDescent="0.15">
      <c r="C30" t="s">
        <v>746</v>
      </c>
    </row>
    <row r="31" spans="3:3" x14ac:dyDescent="0.15">
      <c r="C31" t="s">
        <v>600</v>
      </c>
    </row>
    <row r="32" spans="3:3" x14ac:dyDescent="0.15">
      <c r="C32" t="s">
        <v>793</v>
      </c>
    </row>
    <row r="33" spans="3:3" x14ac:dyDescent="0.15">
      <c r="C33" t="s">
        <v>601</v>
      </c>
    </row>
    <row r="34" spans="3:3" x14ac:dyDescent="0.15">
      <c r="C34" t="s">
        <v>747</v>
      </c>
    </row>
    <row r="35" spans="3:3" x14ac:dyDescent="0.15">
      <c r="C35" t="s">
        <v>748</v>
      </c>
    </row>
    <row r="36" spans="3:3" x14ac:dyDescent="0.15">
      <c r="C36" t="s">
        <v>854</v>
      </c>
    </row>
    <row r="37" spans="3:3" x14ac:dyDescent="0.15">
      <c r="C37" t="s">
        <v>750</v>
      </c>
    </row>
    <row r="38" spans="3:3" x14ac:dyDescent="0.15">
      <c r="C38" t="s">
        <v>751</v>
      </c>
    </row>
    <row r="39" spans="3:3" x14ac:dyDescent="0.15">
      <c r="C39" t="s">
        <v>752</v>
      </c>
    </row>
    <row r="40" spans="3:3" x14ac:dyDescent="0.15">
      <c r="C40" t="s">
        <v>753</v>
      </c>
    </row>
    <row r="41" spans="3:3" x14ac:dyDescent="0.15">
      <c r="C41" t="s">
        <v>754</v>
      </c>
    </row>
    <row r="42" spans="3:3" x14ac:dyDescent="0.15">
      <c r="C42" t="s">
        <v>755</v>
      </c>
    </row>
    <row r="43" spans="3:3" x14ac:dyDescent="0.15">
      <c r="C43" t="s">
        <v>795</v>
      </c>
    </row>
    <row r="44" spans="3:3" x14ac:dyDescent="0.15">
      <c r="C44" t="s">
        <v>794</v>
      </c>
    </row>
    <row r="45" spans="3:3" x14ac:dyDescent="0.15">
      <c r="C45" t="s">
        <v>749</v>
      </c>
    </row>
    <row r="46" spans="3:3" x14ac:dyDescent="0.15">
      <c r="C46" t="s">
        <v>882</v>
      </c>
    </row>
    <row r="47" spans="3:3" x14ac:dyDescent="0.15">
      <c r="C47" t="s">
        <v>791</v>
      </c>
    </row>
    <row r="48" spans="3:3" x14ac:dyDescent="0.15">
      <c r="C48" t="s">
        <v>885</v>
      </c>
    </row>
    <row r="49" spans="3:3" x14ac:dyDescent="0.15">
      <c r="C49" t="s">
        <v>792</v>
      </c>
    </row>
    <row r="50" spans="3:3" x14ac:dyDescent="0.15">
      <c r="C50" t="s">
        <v>797</v>
      </c>
    </row>
    <row r="51" spans="3:3" x14ac:dyDescent="0.15">
      <c r="C51" t="s">
        <v>796</v>
      </c>
    </row>
    <row r="52" spans="3:3" x14ac:dyDescent="0.15">
      <c r="C52" t="s">
        <v>798</v>
      </c>
    </row>
    <row r="53" spans="3:3" x14ac:dyDescent="0.15">
      <c r="C53" t="s">
        <v>891</v>
      </c>
    </row>
    <row r="54" spans="3:3" x14ac:dyDescent="0.15">
      <c r="C54" t="s">
        <v>892</v>
      </c>
    </row>
    <row r="55" spans="3:3" x14ac:dyDescent="0.15">
      <c r="C55" t="s">
        <v>893</v>
      </c>
    </row>
    <row r="56" spans="3:3" x14ac:dyDescent="0.15">
      <c r="C56" t="s">
        <v>894</v>
      </c>
    </row>
    <row r="57" spans="3:3" x14ac:dyDescent="0.15">
      <c r="C57" t="s">
        <v>896</v>
      </c>
    </row>
    <row r="58" spans="3:3" x14ac:dyDescent="0.15">
      <c r="C58" t="s">
        <v>22</v>
      </c>
    </row>
    <row r="59" spans="3:3" x14ac:dyDescent="0.15">
      <c r="C59" t="s">
        <v>602</v>
      </c>
    </row>
    <row r="60" spans="3:3" x14ac:dyDescent="0.15">
      <c r="C60" t="s">
        <v>603</v>
      </c>
    </row>
    <row r="61" spans="3:3" x14ac:dyDescent="0.15">
      <c r="C61" t="s">
        <v>604</v>
      </c>
    </row>
    <row r="62" spans="3:3" x14ac:dyDescent="0.15">
      <c r="C62" t="s">
        <v>605</v>
      </c>
    </row>
    <row r="63" spans="3:3" x14ac:dyDescent="0.15">
      <c r="C63" t="s">
        <v>606</v>
      </c>
    </row>
    <row r="64" spans="3:3" x14ac:dyDescent="0.15">
      <c r="C64" t="s">
        <v>607</v>
      </c>
    </row>
    <row r="65" spans="3:3" x14ac:dyDescent="0.15">
      <c r="C65" t="s">
        <v>856</v>
      </c>
    </row>
    <row r="66" spans="3:3" x14ac:dyDescent="0.15">
      <c r="C66" t="s">
        <v>609</v>
      </c>
    </row>
    <row r="67" spans="3:3" x14ac:dyDescent="0.15">
      <c r="C67" t="s">
        <v>610</v>
      </c>
    </row>
    <row r="68" spans="3:3" x14ac:dyDescent="0.15">
      <c r="C68" t="s">
        <v>611</v>
      </c>
    </row>
    <row r="69" spans="3:3" x14ac:dyDescent="0.15">
      <c r="C69" t="s">
        <v>612</v>
      </c>
    </row>
    <row r="70" spans="3:3" x14ac:dyDescent="0.15">
      <c r="C70" t="s">
        <v>613</v>
      </c>
    </row>
    <row r="71" spans="3:3" x14ac:dyDescent="0.15">
      <c r="C71" t="s">
        <v>855</v>
      </c>
    </row>
    <row r="72" spans="3:3" x14ac:dyDescent="0.15">
      <c r="C72" t="s">
        <v>616</v>
      </c>
    </row>
    <row r="73" spans="3:3" x14ac:dyDescent="0.15">
      <c r="C73" t="s">
        <v>617</v>
      </c>
    </row>
    <row r="74" spans="3:3" x14ac:dyDescent="0.15">
      <c r="C74" t="s">
        <v>618</v>
      </c>
    </row>
    <row r="75" spans="3:3" x14ac:dyDescent="0.15">
      <c r="C75" t="s">
        <v>614</v>
      </c>
    </row>
    <row r="76" spans="3:3" x14ac:dyDescent="0.15">
      <c r="C76" t="s">
        <v>890</v>
      </c>
    </row>
    <row r="77" spans="3:3" x14ac:dyDescent="0.15">
      <c r="C77" t="s">
        <v>619</v>
      </c>
    </row>
    <row r="78" spans="3:3" x14ac:dyDescent="0.15">
      <c r="C78" t="s">
        <v>620</v>
      </c>
    </row>
    <row r="79" spans="3:3" x14ac:dyDescent="0.15">
      <c r="C79" t="s">
        <v>621</v>
      </c>
    </row>
    <row r="80" spans="3:3" x14ac:dyDescent="0.15">
      <c r="C80" t="s">
        <v>622</v>
      </c>
    </row>
    <row r="81" spans="3:3" x14ac:dyDescent="0.15">
      <c r="C81" t="s">
        <v>624</v>
      </c>
    </row>
    <row r="82" spans="3:3" x14ac:dyDescent="0.15">
      <c r="C82" t="s">
        <v>625</v>
      </c>
    </row>
    <row r="83" spans="3:3" x14ac:dyDescent="0.15">
      <c r="C83" t="s">
        <v>626</v>
      </c>
    </row>
    <row r="84" spans="3:3" x14ac:dyDescent="0.15">
      <c r="C84" t="s">
        <v>627</v>
      </c>
    </row>
    <row r="85" spans="3:3" x14ac:dyDescent="0.15">
      <c r="C85" t="s">
        <v>629</v>
      </c>
    </row>
    <row r="86" spans="3:3" x14ac:dyDescent="0.15">
      <c r="C86" t="s">
        <v>630</v>
      </c>
    </row>
    <row r="87" spans="3:3" x14ac:dyDescent="0.15">
      <c r="C87" t="s">
        <v>631</v>
      </c>
    </row>
    <row r="88" spans="3:3" x14ac:dyDescent="0.15">
      <c r="C88" t="s">
        <v>632</v>
      </c>
    </row>
    <row r="89" spans="3:3" x14ac:dyDescent="0.15">
      <c r="C89" t="s">
        <v>633</v>
      </c>
    </row>
    <row r="90" spans="3:3" x14ac:dyDescent="0.15">
      <c r="C90" t="s">
        <v>634</v>
      </c>
    </row>
    <row r="91" spans="3:3" x14ac:dyDescent="0.15">
      <c r="C91" t="s">
        <v>615</v>
      </c>
    </row>
    <row r="92" spans="3:3" x14ac:dyDescent="0.15">
      <c r="C92" t="s">
        <v>623</v>
      </c>
    </row>
    <row r="93" spans="3:3" x14ac:dyDescent="0.15">
      <c r="C93" t="s">
        <v>608</v>
      </c>
    </row>
    <row r="94" spans="3:3" x14ac:dyDescent="0.15">
      <c r="C94" t="s">
        <v>628</v>
      </c>
    </row>
    <row r="95" spans="3:3" x14ac:dyDescent="0.15">
      <c r="C95" t="s">
        <v>635</v>
      </c>
    </row>
    <row r="96" spans="3:3" x14ac:dyDescent="0.15">
      <c r="C96" t="s">
        <v>636</v>
      </c>
    </row>
    <row r="97" spans="3:3" x14ac:dyDescent="0.15">
      <c r="C97" t="s">
        <v>637</v>
      </c>
    </row>
    <row r="98" spans="3:3" x14ac:dyDescent="0.15">
      <c r="C98" t="s">
        <v>638</v>
      </c>
    </row>
    <row r="99" spans="3:3" x14ac:dyDescent="0.15">
      <c r="C99" t="s">
        <v>639</v>
      </c>
    </row>
    <row r="100" spans="3:3" x14ac:dyDescent="0.15">
      <c r="C100" t="s">
        <v>757</v>
      </c>
    </row>
    <row r="101" spans="3:3" x14ac:dyDescent="0.15">
      <c r="C101" t="s">
        <v>640</v>
      </c>
    </row>
    <row r="102" spans="3:3" x14ac:dyDescent="0.15">
      <c r="C102" t="s">
        <v>641</v>
      </c>
    </row>
    <row r="103" spans="3:3" x14ac:dyDescent="0.15">
      <c r="C103" t="s">
        <v>642</v>
      </c>
    </row>
    <row r="104" spans="3:3" x14ac:dyDescent="0.15">
      <c r="C104" t="s">
        <v>643</v>
      </c>
    </row>
    <row r="105" spans="3:3" x14ac:dyDescent="0.15">
      <c r="C105" t="s">
        <v>644</v>
      </c>
    </row>
    <row r="106" spans="3:3" x14ac:dyDescent="0.15">
      <c r="C106" t="s">
        <v>645</v>
      </c>
    </row>
    <row r="107" spans="3:3" x14ac:dyDescent="0.15">
      <c r="C107" t="s">
        <v>756</v>
      </c>
    </row>
    <row r="108" spans="3:3" x14ac:dyDescent="0.15">
      <c r="C108" t="s">
        <v>887</v>
      </c>
    </row>
    <row r="109" spans="3:3" x14ac:dyDescent="0.15">
      <c r="C109" t="s">
        <v>895</v>
      </c>
    </row>
    <row r="110" spans="3:3" x14ac:dyDescent="0.15">
      <c r="C110" t="s">
        <v>898</v>
      </c>
    </row>
    <row r="111" spans="3:3" x14ac:dyDescent="0.15">
      <c r="C111" t="s">
        <v>873</v>
      </c>
    </row>
    <row r="112" spans="3:3" x14ac:dyDescent="0.15">
      <c r="C112" t="s">
        <v>888</v>
      </c>
    </row>
    <row r="113" spans="3:3" x14ac:dyDescent="0.15">
      <c r="C113" t="s">
        <v>884</v>
      </c>
    </row>
    <row r="114" spans="3:3" x14ac:dyDescent="0.15">
      <c r="C114" t="s">
        <v>699</v>
      </c>
    </row>
    <row r="115" spans="3:3" x14ac:dyDescent="0.15">
      <c r="C115" t="s">
        <v>700</v>
      </c>
    </row>
    <row r="116" spans="3:3" x14ac:dyDescent="0.15">
      <c r="C116" t="s">
        <v>701</v>
      </c>
    </row>
    <row r="117" spans="3:3" x14ac:dyDescent="0.15">
      <c r="C117" t="s">
        <v>702</v>
      </c>
    </row>
    <row r="118" spans="3:3" x14ac:dyDescent="0.15">
      <c r="C118" t="s">
        <v>703</v>
      </c>
    </row>
    <row r="119" spans="3:3" x14ac:dyDescent="0.15">
      <c r="C119" t="s">
        <v>704</v>
      </c>
    </row>
    <row r="120" spans="3:3" x14ac:dyDescent="0.15">
      <c r="C120" t="s">
        <v>705</v>
      </c>
    </row>
    <row r="121" spans="3:3" x14ac:dyDescent="0.15">
      <c r="C121" t="s">
        <v>880</v>
      </c>
    </row>
    <row r="122" spans="3:3" x14ac:dyDescent="0.15">
      <c r="C122" t="s">
        <v>876</v>
      </c>
    </row>
    <row r="123" spans="3:3" x14ac:dyDescent="0.15">
      <c r="C123" t="s">
        <v>799</v>
      </c>
    </row>
    <row r="124" spans="3:3" x14ac:dyDescent="0.15">
      <c r="C124" t="s">
        <v>706</v>
      </c>
    </row>
    <row r="125" spans="3:3" x14ac:dyDescent="0.15">
      <c r="C125" t="s">
        <v>874</v>
      </c>
    </row>
    <row r="126" spans="3:3" x14ac:dyDescent="0.15">
      <c r="C126" t="s">
        <v>875</v>
      </c>
    </row>
    <row r="127" spans="3:3" x14ac:dyDescent="0.15">
      <c r="C127" t="s">
        <v>707</v>
      </c>
    </row>
    <row r="128" spans="3:3" x14ac:dyDescent="0.15">
      <c r="C128" t="s">
        <v>708</v>
      </c>
    </row>
    <row r="129" spans="3:3" x14ac:dyDescent="0.15">
      <c r="C129" t="s">
        <v>709</v>
      </c>
    </row>
    <row r="130" spans="3:3" x14ac:dyDescent="0.15">
      <c r="C130" t="s">
        <v>710</v>
      </c>
    </row>
    <row r="131" spans="3:3" x14ac:dyDescent="0.15">
      <c r="C131" t="s">
        <v>711</v>
      </c>
    </row>
    <row r="132" spans="3:3" x14ac:dyDescent="0.15">
      <c r="C132" t="s">
        <v>712</v>
      </c>
    </row>
    <row r="133" spans="3:3" x14ac:dyDescent="0.15">
      <c r="C133" t="s">
        <v>713</v>
      </c>
    </row>
    <row r="134" spans="3:3" x14ac:dyDescent="0.15">
      <c r="C134" t="s">
        <v>714</v>
      </c>
    </row>
    <row r="135" spans="3:3" x14ac:dyDescent="0.15">
      <c r="C135" t="s">
        <v>715</v>
      </c>
    </row>
    <row r="136" spans="3:3" x14ac:dyDescent="0.15">
      <c r="C136" t="s">
        <v>716</v>
      </c>
    </row>
    <row r="137" spans="3:3" x14ac:dyDescent="0.15">
      <c r="C137" t="s">
        <v>717</v>
      </c>
    </row>
    <row r="138" spans="3:3" x14ac:dyDescent="0.15">
      <c r="C138" t="s">
        <v>718</v>
      </c>
    </row>
    <row r="139" spans="3:3" x14ac:dyDescent="0.15">
      <c r="C139" t="s">
        <v>719</v>
      </c>
    </row>
    <row r="140" spans="3:3" x14ac:dyDescent="0.15">
      <c r="C140" t="s">
        <v>720</v>
      </c>
    </row>
    <row r="141" spans="3:3" x14ac:dyDescent="0.15">
      <c r="C141" t="s">
        <v>721</v>
      </c>
    </row>
    <row r="142" spans="3:3" x14ac:dyDescent="0.15">
      <c r="C142" t="s">
        <v>722</v>
      </c>
    </row>
    <row r="143" spans="3:3" x14ac:dyDescent="0.15">
      <c r="C143" t="s">
        <v>723</v>
      </c>
    </row>
    <row r="144" spans="3:3" x14ac:dyDescent="0.15">
      <c r="C144" t="s">
        <v>724</v>
      </c>
    </row>
    <row r="145" spans="3:3" x14ac:dyDescent="0.15">
      <c r="C145" t="s">
        <v>800</v>
      </c>
    </row>
    <row r="146" spans="3:3" x14ac:dyDescent="0.15">
      <c r="C146" t="s">
        <v>879</v>
      </c>
    </row>
    <row r="147" spans="3:3" x14ac:dyDescent="0.15">
      <c r="C147" t="s">
        <v>801</v>
      </c>
    </row>
    <row r="148" spans="3:3" x14ac:dyDescent="0.15">
      <c r="C148" t="s">
        <v>725</v>
      </c>
    </row>
    <row r="149" spans="3:3" x14ac:dyDescent="0.15">
      <c r="C149" t="s">
        <v>877</v>
      </c>
    </row>
    <row r="150" spans="3:3" x14ac:dyDescent="0.15">
      <c r="C150" t="s">
        <v>726</v>
      </c>
    </row>
    <row r="151" spans="3:3" x14ac:dyDescent="0.15">
      <c r="C151" t="s">
        <v>727</v>
      </c>
    </row>
    <row r="152" spans="3:3" x14ac:dyDescent="0.15">
      <c r="C152" t="s">
        <v>728</v>
      </c>
    </row>
    <row r="153" spans="3:3" x14ac:dyDescent="0.15">
      <c r="C153" t="s">
        <v>729</v>
      </c>
    </row>
    <row r="154" spans="3:3" x14ac:dyDescent="0.15">
      <c r="C154" t="s">
        <v>881</v>
      </c>
    </row>
    <row r="155" spans="3:3" x14ac:dyDescent="0.15">
      <c r="C155" t="s">
        <v>878</v>
      </c>
    </row>
    <row r="156" spans="3:3" x14ac:dyDescent="0.15">
      <c r="C156" t="s">
        <v>802</v>
      </c>
    </row>
    <row r="157" spans="3:3" x14ac:dyDescent="0.15">
      <c r="C157" t="s">
        <v>867</v>
      </c>
    </row>
    <row r="158" spans="3:3" x14ac:dyDescent="0.15">
      <c r="C158" t="s">
        <v>646</v>
      </c>
    </row>
    <row r="159" spans="3:3" x14ac:dyDescent="0.15">
      <c r="C159" t="s">
        <v>647</v>
      </c>
    </row>
    <row r="160" spans="3:3" x14ac:dyDescent="0.15">
      <c r="C160" t="s">
        <v>648</v>
      </c>
    </row>
    <row r="161" spans="3:3" x14ac:dyDescent="0.15">
      <c r="C161" t="s">
        <v>649</v>
      </c>
    </row>
    <row r="162" spans="3:3" x14ac:dyDescent="0.15">
      <c r="C162" t="s">
        <v>650</v>
      </c>
    </row>
    <row r="163" spans="3:3" x14ac:dyDescent="0.15">
      <c r="C163" t="s">
        <v>868</v>
      </c>
    </row>
    <row r="164" spans="3:3" x14ac:dyDescent="0.15">
      <c r="C164" t="s">
        <v>651</v>
      </c>
    </row>
    <row r="165" spans="3:3" x14ac:dyDescent="0.15">
      <c r="C165" t="s">
        <v>652</v>
      </c>
    </row>
    <row r="166" spans="3:3" x14ac:dyDescent="0.15">
      <c r="C166" t="s">
        <v>653</v>
      </c>
    </row>
    <row r="167" spans="3:3" x14ac:dyDescent="0.15">
      <c r="C167" t="s">
        <v>654</v>
      </c>
    </row>
    <row r="168" spans="3:3" x14ac:dyDescent="0.15">
      <c r="C168" t="s">
        <v>869</v>
      </c>
    </row>
    <row r="169" spans="3:3" x14ac:dyDescent="0.15">
      <c r="C169" t="s">
        <v>656</v>
      </c>
    </row>
    <row r="170" spans="3:3" x14ac:dyDescent="0.15">
      <c r="C170" t="s">
        <v>864</v>
      </c>
    </row>
    <row r="171" spans="3:3" x14ac:dyDescent="0.15">
      <c r="C171" t="s">
        <v>657</v>
      </c>
    </row>
    <row r="172" spans="3:3" x14ac:dyDescent="0.15">
      <c r="C172" t="s">
        <v>659</v>
      </c>
    </row>
    <row r="173" spans="3:3" x14ac:dyDescent="0.15">
      <c r="C173" t="s">
        <v>661</v>
      </c>
    </row>
    <row r="174" spans="3:3" x14ac:dyDescent="0.15">
      <c r="C174" t="s">
        <v>662</v>
      </c>
    </row>
    <row r="175" spans="3:3" x14ac:dyDescent="0.15">
      <c r="C175" t="s">
        <v>663</v>
      </c>
    </row>
    <row r="176" spans="3:3" x14ac:dyDescent="0.15">
      <c r="C176" t="s">
        <v>664</v>
      </c>
    </row>
    <row r="177" spans="3:3" x14ac:dyDescent="0.15">
      <c r="C177" t="s">
        <v>665</v>
      </c>
    </row>
    <row r="178" spans="3:3" x14ac:dyDescent="0.15">
      <c r="C178" t="s">
        <v>666</v>
      </c>
    </row>
    <row r="179" spans="3:3" x14ac:dyDescent="0.15">
      <c r="C179" t="s">
        <v>667</v>
      </c>
    </row>
    <row r="180" spans="3:3" x14ac:dyDescent="0.15">
      <c r="C180" t="s">
        <v>668</v>
      </c>
    </row>
    <row r="181" spans="3:3" x14ac:dyDescent="0.15">
      <c r="C181" t="s">
        <v>669</v>
      </c>
    </row>
    <row r="182" spans="3:3" x14ac:dyDescent="0.15">
      <c r="C182" t="s">
        <v>670</v>
      </c>
    </row>
    <row r="183" spans="3:3" x14ac:dyDescent="0.15">
      <c r="C183" t="s">
        <v>671</v>
      </c>
    </row>
    <row r="184" spans="3:3" x14ac:dyDescent="0.15">
      <c r="C184" t="s">
        <v>866</v>
      </c>
    </row>
    <row r="185" spans="3:3" x14ac:dyDescent="0.15">
      <c r="C185" t="s">
        <v>862</v>
      </c>
    </row>
    <row r="186" spans="3:3" x14ac:dyDescent="0.15">
      <c r="C186" t="s">
        <v>861</v>
      </c>
    </row>
    <row r="187" spans="3:3" x14ac:dyDescent="0.15">
      <c r="C187" t="s">
        <v>858</v>
      </c>
    </row>
    <row r="188" spans="3:3" x14ac:dyDescent="0.15">
      <c r="C188" t="s">
        <v>672</v>
      </c>
    </row>
    <row r="189" spans="3:3" x14ac:dyDescent="0.15">
      <c r="C189" t="s">
        <v>673</v>
      </c>
    </row>
    <row r="190" spans="3:3" x14ac:dyDescent="0.15">
      <c r="C190" t="s">
        <v>857</v>
      </c>
    </row>
    <row r="191" spans="3:3" x14ac:dyDescent="0.15">
      <c r="C191" t="s">
        <v>859</v>
      </c>
    </row>
    <row r="192" spans="3:3" x14ac:dyDescent="0.15">
      <c r="C192" t="s">
        <v>865</v>
      </c>
    </row>
    <row r="193" spans="3:3" x14ac:dyDescent="0.15">
      <c r="C193" t="s">
        <v>870</v>
      </c>
    </row>
    <row r="194" spans="3:3" x14ac:dyDescent="0.15">
      <c r="C194" t="s">
        <v>674</v>
      </c>
    </row>
    <row r="195" spans="3:3" x14ac:dyDescent="0.15">
      <c r="C195" t="s">
        <v>675</v>
      </c>
    </row>
    <row r="196" spans="3:3" x14ac:dyDescent="0.15">
      <c r="C196" t="s">
        <v>872</v>
      </c>
    </row>
    <row r="197" spans="3:3" x14ac:dyDescent="0.15">
      <c r="C197" t="s">
        <v>871</v>
      </c>
    </row>
    <row r="198" spans="3:3" x14ac:dyDescent="0.15">
      <c r="C198" t="s">
        <v>676</v>
      </c>
    </row>
    <row r="199" spans="3:3" x14ac:dyDescent="0.15">
      <c r="C199" t="s">
        <v>677</v>
      </c>
    </row>
    <row r="200" spans="3:3" x14ac:dyDescent="0.15">
      <c r="C200" t="s">
        <v>678</v>
      </c>
    </row>
    <row r="201" spans="3:3" x14ac:dyDescent="0.15">
      <c r="C201" t="s">
        <v>679</v>
      </c>
    </row>
    <row r="202" spans="3:3" x14ac:dyDescent="0.15">
      <c r="C202" t="s">
        <v>680</v>
      </c>
    </row>
    <row r="203" spans="3:3" x14ac:dyDescent="0.15">
      <c r="C203" t="s">
        <v>681</v>
      </c>
    </row>
    <row r="204" spans="3:3" x14ac:dyDescent="0.15">
      <c r="C204" t="s">
        <v>682</v>
      </c>
    </row>
    <row r="205" spans="3:3" x14ac:dyDescent="0.15">
      <c r="C205" t="s">
        <v>683</v>
      </c>
    </row>
    <row r="206" spans="3:3" x14ac:dyDescent="0.15">
      <c r="C206" t="s">
        <v>684</v>
      </c>
    </row>
    <row r="207" spans="3:3" x14ac:dyDescent="0.15">
      <c r="C207" t="s">
        <v>685</v>
      </c>
    </row>
    <row r="208" spans="3:3" x14ac:dyDescent="0.15">
      <c r="C208" t="s">
        <v>686</v>
      </c>
    </row>
    <row r="209" spans="3:3" x14ac:dyDescent="0.15">
      <c r="C209" t="s">
        <v>687</v>
      </c>
    </row>
    <row r="210" spans="3:3" x14ac:dyDescent="0.15">
      <c r="C210" t="s">
        <v>688</v>
      </c>
    </row>
    <row r="211" spans="3:3" x14ac:dyDescent="0.15">
      <c r="C211" t="s">
        <v>689</v>
      </c>
    </row>
    <row r="212" spans="3:3" x14ac:dyDescent="0.15">
      <c r="C212" t="s">
        <v>860</v>
      </c>
    </row>
    <row r="213" spans="3:3" x14ac:dyDescent="0.15">
      <c r="C213" t="s">
        <v>690</v>
      </c>
    </row>
    <row r="214" spans="3:3" x14ac:dyDescent="0.15">
      <c r="C214" t="s">
        <v>691</v>
      </c>
    </row>
    <row r="215" spans="3:3" x14ac:dyDescent="0.15">
      <c r="C215" t="s">
        <v>863</v>
      </c>
    </row>
    <row r="216" spans="3:3" x14ac:dyDescent="0.15">
      <c r="C216" t="s">
        <v>692</v>
      </c>
    </row>
    <row r="217" spans="3:3" x14ac:dyDescent="0.15">
      <c r="C217" t="s">
        <v>693</v>
      </c>
    </row>
    <row r="218" spans="3:3" x14ac:dyDescent="0.15">
      <c r="C218" t="s">
        <v>694</v>
      </c>
    </row>
    <row r="219" spans="3:3" x14ac:dyDescent="0.15">
      <c r="C219" t="s">
        <v>695</v>
      </c>
    </row>
    <row r="220" spans="3:3" x14ac:dyDescent="0.15">
      <c r="C220" t="s">
        <v>696</v>
      </c>
    </row>
    <row r="221" spans="3:3" x14ac:dyDescent="0.15">
      <c r="C221" t="s">
        <v>697</v>
      </c>
    </row>
    <row r="222" spans="3:3" x14ac:dyDescent="0.15">
      <c r="C222" t="s">
        <v>698</v>
      </c>
    </row>
    <row r="223" spans="3:3" x14ac:dyDescent="0.15">
      <c r="C223" t="s">
        <v>883</v>
      </c>
    </row>
    <row r="224" spans="3:3" x14ac:dyDescent="0.15">
      <c r="C224" t="s">
        <v>658</v>
      </c>
    </row>
    <row r="225" spans="3:3" x14ac:dyDescent="0.15">
      <c r="C225" t="s">
        <v>886</v>
      </c>
    </row>
    <row r="226" spans="3:3" x14ac:dyDescent="0.15">
      <c r="C226" t="s">
        <v>660</v>
      </c>
    </row>
    <row r="227" spans="3:3" x14ac:dyDescent="0.15">
      <c r="C227" t="s">
        <v>655</v>
      </c>
    </row>
    <row r="228" spans="3:3" x14ac:dyDescent="0.15">
      <c r="C228" t="s">
        <v>889</v>
      </c>
    </row>
    <row r="229" spans="3:3" x14ac:dyDescent="0.15">
      <c r="C229" t="s">
        <v>897</v>
      </c>
    </row>
  </sheetData>
  <sheetProtection algorithmName="SHA-512" hashValue="6j4qL6GpIryFHdhQy1L7YBk2b4I2VZG4d9T7Ngg3i4c61U2RS5gi5mURwDeIlJspkwdmnPJCcehUg6zyRm953w==" saltValue="1fEkqc3VMum9EivwjLUBkA==" spinCount="100000" sheet="1" objects="1" scenarios="1"/>
  <mergeCells count="10">
    <mergeCell ref="G1:H3"/>
    <mergeCell ref="A8:B8"/>
    <mergeCell ref="A9:B9"/>
    <mergeCell ref="A5:B5"/>
    <mergeCell ref="A1:C1"/>
    <mergeCell ref="A2:B2"/>
    <mergeCell ref="A3:B3"/>
    <mergeCell ref="A4:B4"/>
    <mergeCell ref="A6:B6"/>
    <mergeCell ref="A7:B7"/>
  </mergeCells>
  <phoneticPr fontId="18"/>
  <dataValidations count="1">
    <dataValidation type="list" allowBlank="1" showInputMessage="1" showErrorMessage="1" prompt="リストから選んでください。" sqref="C3" xr:uid="{00000000-0002-0000-0100-000000000000}">
      <formula1>$C$17:$C$305</formula1>
    </dataValidation>
  </dataValidations>
  <pageMargins left="0.70866141732283472" right="0.70866141732283472" top="1.1417322834645669" bottom="0.74803149606299213"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7" tint="-0.249977111117893"/>
  </sheetPr>
  <dimension ref="A1:AW494"/>
  <sheetViews>
    <sheetView zoomScale="80" zoomScaleNormal="80" zoomScaleSheetLayoutView="100" workbookViewId="0">
      <pane ySplit="6" topLeftCell="A7" activePane="bottomLeft" state="frozen"/>
      <selection activeCell="C31" sqref="C31"/>
      <selection pane="bottomLeft" sqref="A1:Z1"/>
    </sheetView>
  </sheetViews>
  <sheetFormatPr defaultColWidth="3.625" defaultRowHeight="13.5" x14ac:dyDescent="0.15"/>
  <cols>
    <col min="1" max="1" width="3.75" style="7" customWidth="1"/>
    <col min="2" max="2" width="8.875" style="7" customWidth="1"/>
    <col min="3" max="3" width="18.25" style="7" customWidth="1"/>
    <col min="4" max="5" width="15.75" style="7" customWidth="1"/>
    <col min="6" max="7" width="3.5" style="7" customWidth="1"/>
    <col min="8" max="8" width="24.125" style="7" customWidth="1"/>
    <col min="9" max="9" width="5.25" style="7" customWidth="1"/>
    <col min="10" max="10" width="2.5" style="7" customWidth="1"/>
    <col min="11" max="11" width="2.375" style="7" customWidth="1"/>
    <col min="12" max="12" width="2.5" style="7" customWidth="1"/>
    <col min="13" max="13" width="2.375" style="7" customWidth="1"/>
    <col min="14" max="14" width="2.5" style="7" customWidth="1"/>
    <col min="15" max="16" width="1.875" style="7" customWidth="1"/>
    <col min="17" max="17" width="1.25" style="7" customWidth="1"/>
    <col min="18" max="18" width="1.875" style="7" customWidth="1"/>
    <col min="19" max="19" width="5" style="7" customWidth="1"/>
    <col min="20" max="21" width="2.5" style="7" customWidth="1"/>
    <col min="22" max="22" width="2.375" style="7" customWidth="1"/>
    <col min="23" max="23" width="2.5" style="7" customWidth="1"/>
    <col min="24" max="24" width="2.375" style="7" customWidth="1"/>
    <col min="25" max="25" width="11.5" style="7" customWidth="1"/>
    <col min="26" max="26" width="8.5" style="7" customWidth="1"/>
    <col min="27" max="27" width="3.625" style="7"/>
    <col min="28" max="29" width="3.625" style="1"/>
    <col min="30" max="30" width="13.75" style="7" customWidth="1"/>
    <col min="31" max="31" width="29" style="8" customWidth="1"/>
    <col min="32" max="34" width="9.375" style="7" bestFit="1" customWidth="1"/>
    <col min="35" max="35" width="8.375" style="7" bestFit="1" customWidth="1"/>
    <col min="36" max="36" width="15" style="7" bestFit="1" customWidth="1"/>
    <col min="37" max="37" width="7" style="7" customWidth="1"/>
    <col min="38" max="38" width="19.375" style="7" bestFit="1" customWidth="1"/>
    <col min="39" max="39" width="12.25" style="7" customWidth="1"/>
    <col min="40" max="40" width="5.375" style="7" bestFit="1" customWidth="1"/>
    <col min="41" max="41" width="7.375" style="7" bestFit="1" customWidth="1"/>
    <col min="42" max="42" width="4.375" style="7" customWidth="1"/>
    <col min="43" max="43" width="6.75" style="7" customWidth="1"/>
    <col min="44" max="44" width="12" style="7" customWidth="1"/>
    <col min="45" max="45" width="7.375" bestFit="1" customWidth="1"/>
    <col min="46" max="46" width="6.25" customWidth="1"/>
    <col min="47" max="47" width="13.875" style="6" bestFit="1" customWidth="1"/>
    <col min="48" max="49" width="6.25" customWidth="1"/>
    <col min="50" max="16384" width="3.625" style="7"/>
  </cols>
  <sheetData>
    <row r="1" spans="1:47" ht="32.25" customHeight="1" x14ac:dyDescent="0.15">
      <c r="A1" s="241" t="s">
        <v>850</v>
      </c>
      <c r="B1" s="241"/>
      <c r="C1" s="241"/>
      <c r="D1" s="241"/>
      <c r="E1" s="241"/>
      <c r="F1" s="241"/>
      <c r="G1" s="241"/>
      <c r="H1" s="241"/>
      <c r="I1" s="241"/>
      <c r="J1" s="241"/>
      <c r="K1" s="241"/>
      <c r="L1" s="241"/>
      <c r="M1" s="241"/>
      <c r="N1" s="241"/>
      <c r="O1" s="241"/>
      <c r="P1" s="241"/>
      <c r="Q1" s="241"/>
      <c r="R1" s="241"/>
      <c r="S1" s="241"/>
      <c r="T1" s="241"/>
      <c r="U1" s="241"/>
      <c r="V1" s="241"/>
      <c r="W1" s="241"/>
      <c r="X1" s="241"/>
      <c r="Y1" s="241"/>
      <c r="Z1" s="241"/>
    </row>
    <row r="2" spans="1:47" ht="7.5" customHeight="1" x14ac:dyDescent="0.15">
      <c r="A2" s="18"/>
      <c r="B2" s="18"/>
      <c r="C2" s="18"/>
      <c r="D2" s="18"/>
      <c r="E2" s="18"/>
      <c r="F2" s="18"/>
      <c r="G2" s="18"/>
      <c r="H2" s="18"/>
      <c r="I2" s="18"/>
      <c r="J2" s="18"/>
      <c r="K2" s="18"/>
      <c r="L2" s="18"/>
      <c r="M2" s="18"/>
      <c r="N2" s="18"/>
      <c r="O2" s="18"/>
      <c r="P2" s="18"/>
      <c r="Q2" s="18"/>
      <c r="R2" s="18"/>
      <c r="S2" s="18"/>
      <c r="T2" s="18"/>
      <c r="U2" s="18"/>
      <c r="V2" s="18"/>
      <c r="W2" s="18"/>
      <c r="X2" s="18"/>
      <c r="Y2" s="18"/>
      <c r="Z2" s="18"/>
    </row>
    <row r="3" spans="1:47" ht="24" customHeight="1" x14ac:dyDescent="0.15">
      <c r="A3" s="248" t="s">
        <v>0</v>
      </c>
      <c r="B3" s="249"/>
      <c r="C3" s="259" t="str">
        <f>IF(基礎データ!$C$2="","",基礎データ!$C$2)</f>
        <v/>
      </c>
      <c r="D3" s="260"/>
      <c r="E3" s="260"/>
      <c r="F3" s="260"/>
      <c r="G3" s="260"/>
      <c r="H3" s="260"/>
      <c r="I3" s="261"/>
      <c r="J3" s="248" t="s">
        <v>11</v>
      </c>
      <c r="K3" s="249"/>
      <c r="L3" s="249"/>
      <c r="M3" s="249"/>
      <c r="N3" s="258"/>
      <c r="O3" s="267" t="str">
        <f>IF(基礎データ!$C$6="","",基礎データ!$C$6)</f>
        <v/>
      </c>
      <c r="P3" s="267"/>
      <c r="Q3" s="267"/>
      <c r="R3" s="267"/>
      <c r="S3" s="267"/>
      <c r="T3" s="267"/>
      <c r="U3" s="267"/>
      <c r="V3" s="267"/>
      <c r="W3" s="267"/>
      <c r="X3" s="267"/>
      <c r="Y3" s="267"/>
      <c r="Z3" s="268"/>
      <c r="AK3" s="244"/>
      <c r="AL3" s="244"/>
      <c r="AM3" s="33" t="s">
        <v>24</v>
      </c>
      <c r="AN3" s="33" t="s">
        <v>31</v>
      </c>
      <c r="AO3" s="33" t="s">
        <v>26</v>
      </c>
      <c r="AP3" s="19"/>
    </row>
    <row r="4" spans="1:47" ht="24" customHeight="1" x14ac:dyDescent="0.15">
      <c r="A4" s="250" t="s">
        <v>181</v>
      </c>
      <c r="B4" s="251"/>
      <c r="C4" s="262" t="str">
        <f>IF(基礎データ!$C$9="","",基礎データ!$C$9)</f>
        <v/>
      </c>
      <c r="D4" s="263"/>
      <c r="E4" s="263"/>
      <c r="F4" s="263"/>
      <c r="G4" s="263"/>
      <c r="H4" s="263"/>
      <c r="I4" s="264"/>
      <c r="J4" s="250" t="s">
        <v>12</v>
      </c>
      <c r="K4" s="265"/>
      <c r="L4" s="265"/>
      <c r="M4" s="265"/>
      <c r="N4" s="266"/>
      <c r="O4" s="269" t="str">
        <f>IF(基礎データ!$C$8="","",基礎データ!$C$8)</f>
        <v/>
      </c>
      <c r="P4" s="269"/>
      <c r="Q4" s="269"/>
      <c r="R4" s="269"/>
      <c r="S4" s="269"/>
      <c r="T4" s="269"/>
      <c r="U4" s="269"/>
      <c r="V4" s="269"/>
      <c r="W4" s="269"/>
      <c r="X4" s="269"/>
      <c r="Y4" s="269"/>
      <c r="Z4" s="270"/>
      <c r="AK4" s="245"/>
      <c r="AL4" s="245"/>
      <c r="AM4" s="33">
        <f>基礎データ!$C$3</f>
        <v>0</v>
      </c>
      <c r="AN4" s="33" t="e">
        <f>VLOOKUP($AM$4,$H$223:$L$510,5,FALSE)</f>
        <v>#N/A</v>
      </c>
      <c r="AO4" s="33" t="e">
        <f>VLOOKUP($AM$4,$H$223:$K$510,3,FALSE)</f>
        <v>#N/A</v>
      </c>
      <c r="AP4" s="19"/>
    </row>
    <row r="5" spans="1:47" ht="18" customHeight="1" x14ac:dyDescent="0.15">
      <c r="A5" s="253"/>
      <c r="B5" s="252" t="s">
        <v>182</v>
      </c>
      <c r="C5" s="242" t="s">
        <v>2</v>
      </c>
      <c r="D5" s="242"/>
      <c r="E5" s="185" t="s">
        <v>803</v>
      </c>
      <c r="F5" s="252" t="s">
        <v>175</v>
      </c>
      <c r="G5" s="252" t="s">
        <v>176</v>
      </c>
      <c r="H5" s="242" t="s">
        <v>178</v>
      </c>
      <c r="I5" s="252" t="s">
        <v>542</v>
      </c>
      <c r="J5" s="255" t="s">
        <v>9</v>
      </c>
      <c r="K5" s="256"/>
      <c r="L5" s="256"/>
      <c r="M5" s="256"/>
      <c r="N5" s="256"/>
      <c r="O5" s="256"/>
      <c r="P5" s="256"/>
      <c r="Q5" s="256"/>
      <c r="R5" s="256"/>
      <c r="S5" s="256"/>
      <c r="T5" s="256"/>
      <c r="U5" s="256"/>
      <c r="V5" s="256"/>
      <c r="W5" s="256"/>
      <c r="X5" s="256"/>
      <c r="Y5" s="257"/>
      <c r="Z5" s="246" t="s">
        <v>6</v>
      </c>
    </row>
    <row r="6" spans="1:47" ht="18" customHeight="1" thickBot="1" x14ac:dyDescent="0.2">
      <c r="A6" s="254"/>
      <c r="B6" s="243"/>
      <c r="C6" s="21" t="s">
        <v>10</v>
      </c>
      <c r="D6" s="21" t="s">
        <v>201</v>
      </c>
      <c r="E6" s="21" t="s">
        <v>804</v>
      </c>
      <c r="F6" s="243"/>
      <c r="G6" s="243"/>
      <c r="H6" s="243"/>
      <c r="I6" s="243"/>
      <c r="J6" s="271" t="s">
        <v>177</v>
      </c>
      <c r="K6" s="272"/>
      <c r="L6" s="272"/>
      <c r="M6" s="272"/>
      <c r="N6" s="273"/>
      <c r="O6" s="271" t="s">
        <v>179</v>
      </c>
      <c r="P6" s="272"/>
      <c r="Q6" s="272"/>
      <c r="R6" s="272"/>
      <c r="S6" s="271" t="s">
        <v>541</v>
      </c>
      <c r="T6" s="272"/>
      <c r="U6" s="272"/>
      <c r="V6" s="272"/>
      <c r="W6" s="272"/>
      <c r="X6" s="273"/>
      <c r="Y6" s="21" t="s">
        <v>180</v>
      </c>
      <c r="Z6" s="247"/>
      <c r="AD6" s="25" t="s">
        <v>13</v>
      </c>
      <c r="AE6" s="38" t="s">
        <v>28</v>
      </c>
      <c r="AF6" s="25" t="s">
        <v>67</v>
      </c>
      <c r="AG6" s="25" t="s">
        <v>48</v>
      </c>
      <c r="AH6" s="25" t="s">
        <v>49</v>
      </c>
      <c r="AI6" s="25" t="s">
        <v>14</v>
      </c>
      <c r="AJ6" s="25" t="s">
        <v>15</v>
      </c>
      <c r="AK6" s="25" t="s">
        <v>16</v>
      </c>
      <c r="AL6" s="25" t="s">
        <v>17</v>
      </c>
      <c r="AM6" s="25" t="s">
        <v>18</v>
      </c>
      <c r="AN6" s="25" t="s">
        <v>23</v>
      </c>
      <c r="AO6" s="25" t="s">
        <v>19</v>
      </c>
      <c r="AP6" s="25" t="s">
        <v>129</v>
      </c>
      <c r="AQ6" s="25" t="s">
        <v>27</v>
      </c>
      <c r="AR6" s="25" t="s">
        <v>125</v>
      </c>
      <c r="AS6" s="1" t="s">
        <v>117</v>
      </c>
      <c r="AT6" s="1"/>
      <c r="AU6" s="1" t="s">
        <v>127</v>
      </c>
    </row>
    <row r="7" spans="1:47" ht="22.5" customHeight="1" thickTop="1" x14ac:dyDescent="0.15">
      <c r="A7" s="111">
        <v>1</v>
      </c>
      <c r="B7" s="9"/>
      <c r="C7" s="9"/>
      <c r="D7" s="9"/>
      <c r="E7" s="188"/>
      <c r="F7" s="9"/>
      <c r="G7" s="9"/>
      <c r="H7" s="71"/>
      <c r="I7" s="113"/>
      <c r="J7" s="67"/>
      <c r="K7" s="72"/>
      <c r="L7" s="72"/>
      <c r="M7" s="72"/>
      <c r="N7" s="73"/>
      <c r="O7" s="72"/>
      <c r="P7" s="72"/>
      <c r="Q7" s="74" t="str">
        <f>IF(H7=$H$172,".",IF(H7=$H$173,".",IF(H7=$H$179,".",IF(H7=$H$187,".",IF(H7=$H$188,".",IF(H7=$H$195,".",IF(H7=$H$197,".",IF(H7=$H$199,".",IF(H7=$J$191,".",IF(H7=$J$192,".",IF(H7=$J$197,".",IF(H7=$J$205,".",IF(H7=$J$213,".",IF(H7=$J$215,".",""))))))))))))))</f>
        <v/>
      </c>
      <c r="R7" s="72"/>
      <c r="S7" s="141"/>
      <c r="T7" s="75" t="str">
        <f t="shared" ref="T7:T71" si="0">IF(H7="","","年")</f>
        <v/>
      </c>
      <c r="U7" s="72"/>
      <c r="V7" s="75" t="str">
        <f t="shared" ref="V7:V38" si="1">IF(H7="","","月")</f>
        <v/>
      </c>
      <c r="W7" s="72"/>
      <c r="X7" s="75" t="str">
        <f t="shared" ref="X7:X38" si="2">IF(H7="","","日")</f>
        <v/>
      </c>
      <c r="Y7" s="76"/>
      <c r="Z7" s="115"/>
      <c r="AD7" s="3" t="str">
        <f>IF(ISBLANK(B7),"",VLOOKUP(CONCATENATE($AN$4,G7),$AD$133:$AE$142,2,FALSE)+B7*100)</f>
        <v/>
      </c>
      <c r="AE7" s="39" t="str">
        <f t="shared" ref="AE7:AE38" si="3">IF(ISBLANK(H7),"",H7)</f>
        <v/>
      </c>
      <c r="AF7" s="40" t="str">
        <f>IF($AE7="","",VLOOKUP($AE7,'(種目・作業用)'!$A$2:$D$58,2,FALSE))</f>
        <v/>
      </c>
      <c r="AG7" s="40" t="str">
        <f>IF($AE7="","",VLOOKUP($AE7,'(種目・作業用)'!$A$2:$D$58,3,FALSE))</f>
        <v/>
      </c>
      <c r="AH7" s="40" t="str">
        <f>IF($AE7="","",VLOOKUP($AE7,'(種目・作業用)'!$A$2:$D$58,4,FALSE))</f>
        <v/>
      </c>
      <c r="AI7" s="41" t="str">
        <f t="shared" ref="AI7:AI38" si="4">IF(ISNUMBER(AD7),IF(LEN(J7)=2,CONCATENATE("0",J7,L7,N7),IF(LEN(J7)=1,CONCATENATE("00",J7,L7,N7),CONCATENATE("000",L7,N7))),"")</f>
        <v/>
      </c>
      <c r="AJ7" s="3" t="str">
        <f>IF(AI7="000",AH7,CONCATENATE(AH7," ",AI7))</f>
        <v xml:space="preserve"> </v>
      </c>
      <c r="AK7" s="3" t="str">
        <f t="shared" ref="AK7:AK38" si="5">IF(ISBLANK(B7),"",B7)</f>
        <v/>
      </c>
      <c r="AL7" s="3" t="str">
        <f t="shared" ref="AL7:AL38" si="6">IF(ISNUMBER(AK7),IF(ISBLANK(F7),AU7,CONCATENATE(AU7,"(",F7,")")),"")</f>
        <v/>
      </c>
      <c r="AM7" s="3" t="str">
        <f t="shared" ref="AM7:AM38" si="7">IF(ISNUMBER(AK7),D7,"")</f>
        <v/>
      </c>
      <c r="AN7" s="42" t="str">
        <f t="shared" ref="AN7:AN38" si="8">IF(ISNUMBER(AK7),VLOOKUP(AS7,$AS$132:$AT$179,2,FALSE),"")</f>
        <v/>
      </c>
      <c r="AO7" s="3" t="str">
        <f>IF(ISNUMBER(AK7),$AO$4,"")</f>
        <v/>
      </c>
      <c r="AP7" s="3" t="str">
        <f t="shared" ref="AP7:AP38" si="9">IF(ISBLANK(G7),"",IF(G7="男",1,2))</f>
        <v/>
      </c>
      <c r="AQ7" s="3" t="str">
        <f>IF(Z7="","","*")</f>
        <v/>
      </c>
      <c r="AR7" s="3" t="str">
        <f>IF(ISNUMBER(AK7),$AM$4,"")</f>
        <v/>
      </c>
      <c r="AS7" s="3" t="s">
        <v>77</v>
      </c>
      <c r="AT7" s="1"/>
      <c r="AU7" s="1" t="str">
        <f t="shared" ref="AU7:AU38" si="10">IF(LEN(C7)&gt;6,SUBSTITUTE(C7,"　",""),IF(LEN(C7)=6,C7,IF(LEN(C7)=5,CONCATENATE(C7,"　"),IF(LEN(C7)=4,CONCATENATE(SUBSTITUTE(C7,"　","　　"),"　"),CONCATENATE(SUBSTITUTE(C7,"　","　　　"),"　")))))</f>
        <v>　</v>
      </c>
    </row>
    <row r="8" spans="1:47" ht="22.5" customHeight="1" x14ac:dyDescent="0.15">
      <c r="A8" s="84">
        <v>2</v>
      </c>
      <c r="B8" s="77"/>
      <c r="C8" s="77"/>
      <c r="D8" s="77"/>
      <c r="E8" s="189"/>
      <c r="F8" s="77"/>
      <c r="G8" s="77"/>
      <c r="H8" s="52"/>
      <c r="I8" s="114"/>
      <c r="J8" s="78"/>
      <c r="K8" s="79"/>
      <c r="L8" s="79"/>
      <c r="M8" s="79"/>
      <c r="N8" s="80"/>
      <c r="O8" s="79"/>
      <c r="P8" s="79"/>
      <c r="Q8" s="81" t="str">
        <f t="shared" ref="Q8:Q71" si="11">IF(H8=$H$172,".",IF(H8=$H$173,".",IF(H8=$H$179,".",IF(H8=$H$187,".",IF(H8=$H$188,".",IF(H8=$H$195,".",IF(H8=$H$197,".",IF(H8=$H$199,".",IF(H8=$J$191,".",IF(H8=$J$192,".",IF(H8=$J$197,".",IF(H8=$J$205,".",IF(H8=$J$213,".",IF(H8=$J$215,".",""))))))))))))))</f>
        <v/>
      </c>
      <c r="R8" s="79"/>
      <c r="S8" s="78"/>
      <c r="T8" s="79" t="str">
        <f t="shared" si="0"/>
        <v/>
      </c>
      <c r="U8" s="79"/>
      <c r="V8" s="82" t="str">
        <f t="shared" si="1"/>
        <v/>
      </c>
      <c r="W8" s="79"/>
      <c r="X8" s="82" t="str">
        <f t="shared" si="2"/>
        <v/>
      </c>
      <c r="Y8" s="65"/>
      <c r="Z8" s="83"/>
      <c r="AD8" s="3" t="str">
        <f t="shared" ref="AD8:AD71" si="12">IF(ISBLANK(B8),"",VLOOKUP(CONCATENATE($AN$4,G8),$AD$133:$AE$142,2,FALSE)+B8*100)</f>
        <v/>
      </c>
      <c r="AE8" s="39" t="str">
        <f t="shared" si="3"/>
        <v/>
      </c>
      <c r="AF8" s="40" t="str">
        <f>IF($AE8="","",VLOOKUP($AE8,'(種目・作業用)'!$A$2:$D$58,2,FALSE))</f>
        <v/>
      </c>
      <c r="AG8" s="40" t="str">
        <f>IF($AE8="","",VLOOKUP($AE8,'(種目・作業用)'!$A$2:$D$58,3,FALSE))</f>
        <v/>
      </c>
      <c r="AH8" s="40" t="str">
        <f>IF($AE8="","",VLOOKUP($AE8,'(種目・作業用)'!$A$2:$D$58,4,FALSE))</f>
        <v/>
      </c>
      <c r="AI8" s="41" t="str">
        <f t="shared" si="4"/>
        <v/>
      </c>
      <c r="AJ8" s="3" t="str">
        <f t="shared" ref="AJ8:AJ31" si="13">IF(AI8="000",AH8,CONCATENATE(AH8," ",AI8))</f>
        <v xml:space="preserve"> </v>
      </c>
      <c r="AK8" s="3" t="str">
        <f t="shared" si="5"/>
        <v/>
      </c>
      <c r="AL8" s="3" t="str">
        <f t="shared" si="6"/>
        <v/>
      </c>
      <c r="AM8" s="3" t="str">
        <f t="shared" si="7"/>
        <v/>
      </c>
      <c r="AN8" s="42" t="str">
        <f t="shared" si="8"/>
        <v/>
      </c>
      <c r="AO8" s="3" t="str">
        <f t="shared" ref="AO8:AO31" si="14">IF(ISNUMBER(AK8),$AO$4,"")</f>
        <v/>
      </c>
      <c r="AP8" s="3" t="str">
        <f t="shared" si="9"/>
        <v/>
      </c>
      <c r="AQ8" s="3" t="str">
        <f t="shared" ref="AQ8:AQ71" si="15">IF(Z8="","","*")</f>
        <v/>
      </c>
      <c r="AR8" s="3" t="str">
        <f t="shared" ref="AR8:AR31" si="16">IF(ISNUMBER(AK8),$AM$4,"")</f>
        <v/>
      </c>
      <c r="AS8" s="3" t="s">
        <v>77</v>
      </c>
      <c r="AT8" s="1"/>
      <c r="AU8" s="1" t="str">
        <f t="shared" si="10"/>
        <v>　</v>
      </c>
    </row>
    <row r="9" spans="1:47" ht="22.5" customHeight="1" x14ac:dyDescent="0.15">
      <c r="A9" s="84">
        <v>3</v>
      </c>
      <c r="B9" s="77"/>
      <c r="C9" s="77"/>
      <c r="D9" s="77"/>
      <c r="E9" s="189"/>
      <c r="F9" s="77"/>
      <c r="G9" s="77"/>
      <c r="H9" s="52"/>
      <c r="I9" s="114"/>
      <c r="J9" s="78"/>
      <c r="K9" s="79"/>
      <c r="L9" s="79"/>
      <c r="M9" s="79"/>
      <c r="N9" s="80"/>
      <c r="O9" s="79"/>
      <c r="P9" s="79"/>
      <c r="Q9" s="81" t="str">
        <f t="shared" si="11"/>
        <v/>
      </c>
      <c r="R9" s="79"/>
      <c r="S9" s="78"/>
      <c r="T9" s="79" t="str">
        <f t="shared" si="0"/>
        <v/>
      </c>
      <c r="U9" s="79"/>
      <c r="V9" s="82" t="str">
        <f t="shared" si="1"/>
        <v/>
      </c>
      <c r="W9" s="79"/>
      <c r="X9" s="82" t="str">
        <f t="shared" si="2"/>
        <v/>
      </c>
      <c r="Y9" s="65"/>
      <c r="Z9" s="83"/>
      <c r="AD9" s="3" t="str">
        <f t="shared" si="12"/>
        <v/>
      </c>
      <c r="AE9" s="39" t="str">
        <f t="shared" si="3"/>
        <v/>
      </c>
      <c r="AF9" s="40" t="str">
        <f>IF($AE9="","",VLOOKUP($AE9,'(種目・作業用)'!$A$2:$D$58,2,FALSE))</f>
        <v/>
      </c>
      <c r="AG9" s="40" t="str">
        <f>IF($AE9="","",VLOOKUP($AE9,'(種目・作業用)'!$A$2:$D$58,3,FALSE))</f>
        <v/>
      </c>
      <c r="AH9" s="40" t="str">
        <f>IF($AE9="","",VLOOKUP($AE9,'(種目・作業用)'!$A$2:$D$58,4,FALSE))</f>
        <v/>
      </c>
      <c r="AI9" s="41" t="str">
        <f t="shared" si="4"/>
        <v/>
      </c>
      <c r="AJ9" s="3" t="str">
        <f t="shared" si="13"/>
        <v xml:space="preserve"> </v>
      </c>
      <c r="AK9" s="3" t="str">
        <f t="shared" si="5"/>
        <v/>
      </c>
      <c r="AL9" s="3" t="str">
        <f t="shared" si="6"/>
        <v/>
      </c>
      <c r="AM9" s="3" t="str">
        <f t="shared" si="7"/>
        <v/>
      </c>
      <c r="AN9" s="42" t="str">
        <f t="shared" si="8"/>
        <v/>
      </c>
      <c r="AO9" s="3" t="str">
        <f t="shared" si="14"/>
        <v/>
      </c>
      <c r="AP9" s="3" t="str">
        <f t="shared" si="9"/>
        <v/>
      </c>
      <c r="AQ9" s="3" t="str">
        <f t="shared" si="15"/>
        <v/>
      </c>
      <c r="AR9" s="3" t="str">
        <f t="shared" si="16"/>
        <v/>
      </c>
      <c r="AS9" s="3" t="s">
        <v>77</v>
      </c>
      <c r="AT9" s="1"/>
      <c r="AU9" s="1" t="str">
        <f t="shared" si="10"/>
        <v>　</v>
      </c>
    </row>
    <row r="10" spans="1:47" ht="22.5" customHeight="1" x14ac:dyDescent="0.15">
      <c r="A10" s="84">
        <v>4</v>
      </c>
      <c r="B10" s="77"/>
      <c r="C10" s="77"/>
      <c r="D10" s="77"/>
      <c r="E10" s="189"/>
      <c r="F10" s="77"/>
      <c r="G10" s="77"/>
      <c r="H10" s="52"/>
      <c r="I10" s="114"/>
      <c r="J10" s="78"/>
      <c r="K10" s="79"/>
      <c r="L10" s="79"/>
      <c r="M10" s="79"/>
      <c r="N10" s="80"/>
      <c r="O10" s="79"/>
      <c r="P10" s="79"/>
      <c r="Q10" s="81" t="str">
        <f t="shared" si="11"/>
        <v/>
      </c>
      <c r="R10" s="79"/>
      <c r="S10" s="78"/>
      <c r="T10" s="79" t="str">
        <f t="shared" si="0"/>
        <v/>
      </c>
      <c r="U10" s="79"/>
      <c r="V10" s="82" t="str">
        <f t="shared" si="1"/>
        <v/>
      </c>
      <c r="W10" s="79"/>
      <c r="X10" s="82" t="str">
        <f t="shared" si="2"/>
        <v/>
      </c>
      <c r="Y10" s="65"/>
      <c r="Z10" s="83"/>
      <c r="AD10" s="3" t="str">
        <f t="shared" si="12"/>
        <v/>
      </c>
      <c r="AE10" s="39" t="str">
        <f t="shared" si="3"/>
        <v/>
      </c>
      <c r="AF10" s="40" t="str">
        <f>IF($AE10="","",VLOOKUP($AE10,'(種目・作業用)'!$A$2:$D$58,2,FALSE))</f>
        <v/>
      </c>
      <c r="AG10" s="40" t="str">
        <f>IF($AE10="","",VLOOKUP($AE10,'(種目・作業用)'!$A$2:$D$58,3,FALSE))</f>
        <v/>
      </c>
      <c r="AH10" s="40" t="str">
        <f>IF($AE10="","",VLOOKUP($AE10,'(種目・作業用)'!$A$2:$D$58,4,FALSE))</f>
        <v/>
      </c>
      <c r="AI10" s="41" t="str">
        <f t="shared" si="4"/>
        <v/>
      </c>
      <c r="AJ10" s="3" t="str">
        <f t="shared" si="13"/>
        <v xml:space="preserve"> </v>
      </c>
      <c r="AK10" s="3" t="str">
        <f t="shared" si="5"/>
        <v/>
      </c>
      <c r="AL10" s="3" t="str">
        <f t="shared" si="6"/>
        <v/>
      </c>
      <c r="AM10" s="3" t="str">
        <f t="shared" si="7"/>
        <v/>
      </c>
      <c r="AN10" s="42" t="str">
        <f t="shared" si="8"/>
        <v/>
      </c>
      <c r="AO10" s="3" t="str">
        <f t="shared" si="14"/>
        <v/>
      </c>
      <c r="AP10" s="3" t="str">
        <f t="shared" si="9"/>
        <v/>
      </c>
      <c r="AQ10" s="3" t="str">
        <f t="shared" si="15"/>
        <v/>
      </c>
      <c r="AR10" s="3" t="str">
        <f t="shared" si="16"/>
        <v/>
      </c>
      <c r="AS10" s="3" t="s">
        <v>77</v>
      </c>
      <c r="AT10" s="1"/>
      <c r="AU10" s="1" t="str">
        <f t="shared" si="10"/>
        <v>　</v>
      </c>
    </row>
    <row r="11" spans="1:47" ht="22.5" customHeight="1" x14ac:dyDescent="0.15">
      <c r="A11" s="84">
        <v>5</v>
      </c>
      <c r="B11" s="77"/>
      <c r="C11" s="77"/>
      <c r="D11" s="77"/>
      <c r="E11" s="189"/>
      <c r="F11" s="77"/>
      <c r="G11" s="77"/>
      <c r="H11" s="52"/>
      <c r="I11" s="114"/>
      <c r="J11" s="78"/>
      <c r="K11" s="79"/>
      <c r="L11" s="79"/>
      <c r="M11" s="79"/>
      <c r="N11" s="80"/>
      <c r="O11" s="79"/>
      <c r="P11" s="79"/>
      <c r="Q11" s="81" t="str">
        <f t="shared" si="11"/>
        <v/>
      </c>
      <c r="R11" s="79"/>
      <c r="S11" s="78"/>
      <c r="T11" s="79" t="str">
        <f t="shared" si="0"/>
        <v/>
      </c>
      <c r="U11" s="79"/>
      <c r="V11" s="82" t="str">
        <f t="shared" si="1"/>
        <v/>
      </c>
      <c r="W11" s="79"/>
      <c r="X11" s="82" t="str">
        <f t="shared" si="2"/>
        <v/>
      </c>
      <c r="Y11" s="65"/>
      <c r="Z11" s="83"/>
      <c r="AD11" s="3" t="str">
        <f t="shared" si="12"/>
        <v/>
      </c>
      <c r="AE11" s="39" t="str">
        <f t="shared" si="3"/>
        <v/>
      </c>
      <c r="AF11" s="40" t="str">
        <f>IF($AE11="","",VLOOKUP($AE11,'(種目・作業用)'!$A$2:$D$58,2,FALSE))</f>
        <v/>
      </c>
      <c r="AG11" s="40" t="str">
        <f>IF($AE11="","",VLOOKUP($AE11,'(種目・作業用)'!$A$2:$D$58,3,FALSE))</f>
        <v/>
      </c>
      <c r="AH11" s="40" t="str">
        <f>IF($AE11="","",VLOOKUP($AE11,'(種目・作業用)'!$A$2:$D$58,4,FALSE))</f>
        <v/>
      </c>
      <c r="AI11" s="41" t="str">
        <f t="shared" si="4"/>
        <v/>
      </c>
      <c r="AJ11" s="3" t="str">
        <f t="shared" si="13"/>
        <v xml:space="preserve"> </v>
      </c>
      <c r="AK11" s="3" t="str">
        <f t="shared" si="5"/>
        <v/>
      </c>
      <c r="AL11" s="3" t="str">
        <f t="shared" si="6"/>
        <v/>
      </c>
      <c r="AM11" s="3" t="str">
        <f t="shared" si="7"/>
        <v/>
      </c>
      <c r="AN11" s="42" t="str">
        <f t="shared" si="8"/>
        <v/>
      </c>
      <c r="AO11" s="3" t="str">
        <f t="shared" si="14"/>
        <v/>
      </c>
      <c r="AP11" s="3" t="str">
        <f t="shared" si="9"/>
        <v/>
      </c>
      <c r="AQ11" s="3" t="str">
        <f t="shared" si="15"/>
        <v/>
      </c>
      <c r="AR11" s="3" t="str">
        <f t="shared" si="16"/>
        <v/>
      </c>
      <c r="AS11" s="3" t="s">
        <v>77</v>
      </c>
      <c r="AT11" s="1"/>
      <c r="AU11" s="1" t="str">
        <f t="shared" si="10"/>
        <v>　</v>
      </c>
    </row>
    <row r="12" spans="1:47" ht="22.5" customHeight="1" x14ac:dyDescent="0.15">
      <c r="A12" s="84">
        <v>6</v>
      </c>
      <c r="B12" s="77"/>
      <c r="C12" s="77"/>
      <c r="D12" s="77"/>
      <c r="E12" s="189"/>
      <c r="F12" s="77"/>
      <c r="G12" s="77"/>
      <c r="H12" s="52"/>
      <c r="I12" s="114"/>
      <c r="J12" s="78"/>
      <c r="K12" s="79"/>
      <c r="L12" s="79"/>
      <c r="M12" s="79"/>
      <c r="N12" s="80"/>
      <c r="O12" s="79"/>
      <c r="P12" s="79"/>
      <c r="Q12" s="81" t="str">
        <f t="shared" si="11"/>
        <v/>
      </c>
      <c r="R12" s="79"/>
      <c r="S12" s="78"/>
      <c r="T12" s="79" t="str">
        <f t="shared" si="0"/>
        <v/>
      </c>
      <c r="U12" s="79"/>
      <c r="V12" s="82" t="str">
        <f t="shared" si="1"/>
        <v/>
      </c>
      <c r="W12" s="79"/>
      <c r="X12" s="82" t="str">
        <f t="shared" si="2"/>
        <v/>
      </c>
      <c r="Y12" s="65"/>
      <c r="Z12" s="83"/>
      <c r="AD12" s="3" t="str">
        <f t="shared" si="12"/>
        <v/>
      </c>
      <c r="AE12" s="39" t="str">
        <f t="shared" si="3"/>
        <v/>
      </c>
      <c r="AF12" s="40" t="str">
        <f>IF($AE12="","",VLOOKUP($AE12,'(種目・作業用)'!$A$2:$D$58,2,FALSE))</f>
        <v/>
      </c>
      <c r="AG12" s="40" t="str">
        <f>IF($AE12="","",VLOOKUP($AE12,'(種目・作業用)'!$A$2:$D$58,3,FALSE))</f>
        <v/>
      </c>
      <c r="AH12" s="40" t="str">
        <f>IF($AE12="","",VLOOKUP($AE12,'(種目・作業用)'!$A$2:$D$58,4,FALSE))</f>
        <v/>
      </c>
      <c r="AI12" s="41" t="str">
        <f t="shared" si="4"/>
        <v/>
      </c>
      <c r="AJ12" s="3" t="str">
        <f t="shared" si="13"/>
        <v xml:space="preserve"> </v>
      </c>
      <c r="AK12" s="3" t="str">
        <f t="shared" si="5"/>
        <v/>
      </c>
      <c r="AL12" s="3" t="str">
        <f t="shared" si="6"/>
        <v/>
      </c>
      <c r="AM12" s="3" t="str">
        <f t="shared" si="7"/>
        <v/>
      </c>
      <c r="AN12" s="42" t="str">
        <f t="shared" si="8"/>
        <v/>
      </c>
      <c r="AO12" s="3" t="str">
        <f t="shared" si="14"/>
        <v/>
      </c>
      <c r="AP12" s="3" t="str">
        <f t="shared" si="9"/>
        <v/>
      </c>
      <c r="AQ12" s="3" t="str">
        <f t="shared" si="15"/>
        <v/>
      </c>
      <c r="AR12" s="3" t="str">
        <f t="shared" si="16"/>
        <v/>
      </c>
      <c r="AS12" s="3" t="s">
        <v>77</v>
      </c>
      <c r="AT12" s="1"/>
      <c r="AU12" s="1" t="str">
        <f t="shared" si="10"/>
        <v>　</v>
      </c>
    </row>
    <row r="13" spans="1:47" ht="22.5" customHeight="1" x14ac:dyDescent="0.15">
      <c r="A13" s="84">
        <v>7</v>
      </c>
      <c r="B13" s="77"/>
      <c r="C13" s="77"/>
      <c r="D13" s="77"/>
      <c r="E13" s="189"/>
      <c r="F13" s="77"/>
      <c r="G13" s="77"/>
      <c r="H13" s="52"/>
      <c r="I13" s="114"/>
      <c r="J13" s="78"/>
      <c r="K13" s="79"/>
      <c r="L13" s="79"/>
      <c r="M13" s="79"/>
      <c r="N13" s="80"/>
      <c r="O13" s="79"/>
      <c r="P13" s="79"/>
      <c r="Q13" s="81" t="str">
        <f t="shared" si="11"/>
        <v/>
      </c>
      <c r="R13" s="79"/>
      <c r="S13" s="78"/>
      <c r="T13" s="79" t="str">
        <f t="shared" si="0"/>
        <v/>
      </c>
      <c r="U13" s="79"/>
      <c r="V13" s="82" t="str">
        <f t="shared" si="1"/>
        <v/>
      </c>
      <c r="W13" s="79"/>
      <c r="X13" s="82" t="str">
        <f t="shared" si="2"/>
        <v/>
      </c>
      <c r="Y13" s="65"/>
      <c r="Z13" s="83"/>
      <c r="AD13" s="3" t="str">
        <f t="shared" si="12"/>
        <v/>
      </c>
      <c r="AE13" s="39" t="str">
        <f t="shared" si="3"/>
        <v/>
      </c>
      <c r="AF13" s="40" t="str">
        <f>IF($AE13="","",VLOOKUP($AE13,'(種目・作業用)'!$A$2:$D$58,2,FALSE))</f>
        <v/>
      </c>
      <c r="AG13" s="40" t="str">
        <f>IF($AE13="","",VLOOKUP($AE13,'(種目・作業用)'!$A$2:$D$58,3,FALSE))</f>
        <v/>
      </c>
      <c r="AH13" s="40" t="str">
        <f>IF($AE13="","",VLOOKUP($AE13,'(種目・作業用)'!$A$2:$D$58,4,FALSE))</f>
        <v/>
      </c>
      <c r="AI13" s="41" t="str">
        <f t="shared" si="4"/>
        <v/>
      </c>
      <c r="AJ13" s="3" t="str">
        <f t="shared" si="13"/>
        <v xml:space="preserve"> </v>
      </c>
      <c r="AK13" s="3" t="str">
        <f t="shared" si="5"/>
        <v/>
      </c>
      <c r="AL13" s="3" t="str">
        <f t="shared" si="6"/>
        <v/>
      </c>
      <c r="AM13" s="3" t="str">
        <f t="shared" si="7"/>
        <v/>
      </c>
      <c r="AN13" s="42" t="str">
        <f t="shared" si="8"/>
        <v/>
      </c>
      <c r="AO13" s="3" t="str">
        <f t="shared" si="14"/>
        <v/>
      </c>
      <c r="AP13" s="3" t="str">
        <f t="shared" si="9"/>
        <v/>
      </c>
      <c r="AQ13" s="3" t="str">
        <f t="shared" si="15"/>
        <v/>
      </c>
      <c r="AR13" s="3" t="str">
        <f t="shared" si="16"/>
        <v/>
      </c>
      <c r="AS13" s="3" t="s">
        <v>77</v>
      </c>
      <c r="AT13" s="1"/>
      <c r="AU13" s="1" t="str">
        <f t="shared" si="10"/>
        <v>　</v>
      </c>
    </row>
    <row r="14" spans="1:47" ht="22.5" customHeight="1" x14ac:dyDescent="0.15">
      <c r="A14" s="84">
        <v>8</v>
      </c>
      <c r="B14" s="77"/>
      <c r="C14" s="77"/>
      <c r="D14" s="77"/>
      <c r="E14" s="189"/>
      <c r="F14" s="77"/>
      <c r="G14" s="77"/>
      <c r="H14" s="52"/>
      <c r="I14" s="114"/>
      <c r="J14" s="78"/>
      <c r="K14" s="79"/>
      <c r="L14" s="79"/>
      <c r="M14" s="79"/>
      <c r="N14" s="80"/>
      <c r="O14" s="79"/>
      <c r="P14" s="79"/>
      <c r="Q14" s="81" t="str">
        <f t="shared" si="11"/>
        <v/>
      </c>
      <c r="R14" s="79"/>
      <c r="S14" s="78"/>
      <c r="T14" s="79" t="str">
        <f t="shared" si="0"/>
        <v/>
      </c>
      <c r="U14" s="79"/>
      <c r="V14" s="82" t="str">
        <f t="shared" si="1"/>
        <v/>
      </c>
      <c r="W14" s="79"/>
      <c r="X14" s="82" t="str">
        <f t="shared" si="2"/>
        <v/>
      </c>
      <c r="Y14" s="65"/>
      <c r="Z14" s="83"/>
      <c r="AD14" s="3" t="str">
        <f t="shared" si="12"/>
        <v/>
      </c>
      <c r="AE14" s="39" t="str">
        <f t="shared" si="3"/>
        <v/>
      </c>
      <c r="AF14" s="40" t="str">
        <f>IF($AE14="","",VLOOKUP($AE14,'(種目・作業用)'!$A$2:$D$58,2,FALSE))</f>
        <v/>
      </c>
      <c r="AG14" s="40" t="str">
        <f>IF($AE14="","",VLOOKUP($AE14,'(種目・作業用)'!$A$2:$D$58,3,FALSE))</f>
        <v/>
      </c>
      <c r="AH14" s="40" t="str">
        <f>IF($AE14="","",VLOOKUP($AE14,'(種目・作業用)'!$A$2:$D$58,4,FALSE))</f>
        <v/>
      </c>
      <c r="AI14" s="41" t="str">
        <f t="shared" si="4"/>
        <v/>
      </c>
      <c r="AJ14" s="3" t="str">
        <f t="shared" si="13"/>
        <v xml:space="preserve"> </v>
      </c>
      <c r="AK14" s="3" t="str">
        <f t="shared" si="5"/>
        <v/>
      </c>
      <c r="AL14" s="3" t="str">
        <f t="shared" si="6"/>
        <v/>
      </c>
      <c r="AM14" s="3" t="str">
        <f t="shared" si="7"/>
        <v/>
      </c>
      <c r="AN14" s="42" t="str">
        <f t="shared" si="8"/>
        <v/>
      </c>
      <c r="AO14" s="3" t="str">
        <f t="shared" si="14"/>
        <v/>
      </c>
      <c r="AP14" s="3" t="str">
        <f t="shared" si="9"/>
        <v/>
      </c>
      <c r="AQ14" s="3" t="str">
        <f t="shared" si="15"/>
        <v/>
      </c>
      <c r="AR14" s="3" t="str">
        <f t="shared" si="16"/>
        <v/>
      </c>
      <c r="AS14" s="3" t="s">
        <v>77</v>
      </c>
      <c r="AT14" s="1"/>
      <c r="AU14" s="1" t="str">
        <f t="shared" si="10"/>
        <v>　</v>
      </c>
    </row>
    <row r="15" spans="1:47" ht="22.5" customHeight="1" x14ac:dyDescent="0.15">
      <c r="A15" s="84">
        <v>9</v>
      </c>
      <c r="B15" s="77"/>
      <c r="C15" s="77"/>
      <c r="D15" s="77"/>
      <c r="E15" s="189"/>
      <c r="F15" s="77"/>
      <c r="G15" s="77"/>
      <c r="H15" s="52"/>
      <c r="I15" s="114"/>
      <c r="J15" s="78"/>
      <c r="K15" s="79"/>
      <c r="L15" s="79"/>
      <c r="M15" s="79"/>
      <c r="N15" s="80"/>
      <c r="O15" s="79"/>
      <c r="P15" s="79"/>
      <c r="Q15" s="81" t="str">
        <f t="shared" si="11"/>
        <v/>
      </c>
      <c r="R15" s="79"/>
      <c r="S15" s="78"/>
      <c r="T15" s="79" t="str">
        <f t="shared" si="0"/>
        <v/>
      </c>
      <c r="U15" s="79"/>
      <c r="V15" s="82" t="str">
        <f t="shared" si="1"/>
        <v/>
      </c>
      <c r="W15" s="79"/>
      <c r="X15" s="82" t="str">
        <f t="shared" si="2"/>
        <v/>
      </c>
      <c r="Y15" s="65"/>
      <c r="Z15" s="83"/>
      <c r="AD15" s="3" t="str">
        <f t="shared" si="12"/>
        <v/>
      </c>
      <c r="AE15" s="39" t="str">
        <f t="shared" si="3"/>
        <v/>
      </c>
      <c r="AF15" s="40" t="str">
        <f>IF($AE15="","",VLOOKUP($AE15,'(種目・作業用)'!$A$2:$D$58,2,FALSE))</f>
        <v/>
      </c>
      <c r="AG15" s="40" t="str">
        <f>IF($AE15="","",VLOOKUP($AE15,'(種目・作業用)'!$A$2:$D$58,3,FALSE))</f>
        <v/>
      </c>
      <c r="AH15" s="40" t="str">
        <f>IF($AE15="","",VLOOKUP($AE15,'(種目・作業用)'!$A$2:$D$58,4,FALSE))</f>
        <v/>
      </c>
      <c r="AI15" s="41" t="str">
        <f t="shared" si="4"/>
        <v/>
      </c>
      <c r="AJ15" s="3" t="str">
        <f t="shared" si="13"/>
        <v xml:space="preserve"> </v>
      </c>
      <c r="AK15" s="3" t="str">
        <f t="shared" si="5"/>
        <v/>
      </c>
      <c r="AL15" s="3" t="str">
        <f t="shared" si="6"/>
        <v/>
      </c>
      <c r="AM15" s="3" t="str">
        <f t="shared" si="7"/>
        <v/>
      </c>
      <c r="AN15" s="42" t="str">
        <f t="shared" si="8"/>
        <v/>
      </c>
      <c r="AO15" s="3" t="str">
        <f t="shared" si="14"/>
        <v/>
      </c>
      <c r="AP15" s="3" t="str">
        <f t="shared" si="9"/>
        <v/>
      </c>
      <c r="AQ15" s="3" t="str">
        <f t="shared" si="15"/>
        <v/>
      </c>
      <c r="AR15" s="3" t="str">
        <f t="shared" si="16"/>
        <v/>
      </c>
      <c r="AS15" s="3" t="s">
        <v>77</v>
      </c>
      <c r="AT15" s="1"/>
      <c r="AU15" s="1" t="str">
        <f t="shared" si="10"/>
        <v>　</v>
      </c>
    </row>
    <row r="16" spans="1:47" ht="22.5" customHeight="1" x14ac:dyDescent="0.15">
      <c r="A16" s="84">
        <v>10</v>
      </c>
      <c r="B16" s="77"/>
      <c r="C16" s="77"/>
      <c r="D16" s="77"/>
      <c r="E16" s="189"/>
      <c r="F16" s="77"/>
      <c r="G16" s="77"/>
      <c r="H16" s="52"/>
      <c r="I16" s="114"/>
      <c r="J16" s="78"/>
      <c r="K16" s="79"/>
      <c r="L16" s="79"/>
      <c r="M16" s="79"/>
      <c r="N16" s="80"/>
      <c r="O16" s="79"/>
      <c r="P16" s="79"/>
      <c r="Q16" s="81" t="str">
        <f t="shared" si="11"/>
        <v/>
      </c>
      <c r="R16" s="79"/>
      <c r="S16" s="78"/>
      <c r="T16" s="79" t="str">
        <f t="shared" si="0"/>
        <v/>
      </c>
      <c r="U16" s="79"/>
      <c r="V16" s="82" t="str">
        <f t="shared" si="1"/>
        <v/>
      </c>
      <c r="W16" s="79"/>
      <c r="X16" s="82" t="str">
        <f t="shared" si="2"/>
        <v/>
      </c>
      <c r="Y16" s="65"/>
      <c r="Z16" s="83"/>
      <c r="AD16" s="3" t="str">
        <f t="shared" si="12"/>
        <v/>
      </c>
      <c r="AE16" s="39" t="str">
        <f t="shared" si="3"/>
        <v/>
      </c>
      <c r="AF16" s="40" t="str">
        <f>IF($AE16="","",VLOOKUP($AE16,'(種目・作業用)'!$A$2:$D$58,2,FALSE))</f>
        <v/>
      </c>
      <c r="AG16" s="40" t="str">
        <f>IF($AE16="","",VLOOKUP($AE16,'(種目・作業用)'!$A$2:$D$58,3,FALSE))</f>
        <v/>
      </c>
      <c r="AH16" s="40" t="str">
        <f>IF($AE16="","",VLOOKUP($AE16,'(種目・作業用)'!$A$2:$D$58,4,FALSE))</f>
        <v/>
      </c>
      <c r="AI16" s="41" t="str">
        <f t="shared" si="4"/>
        <v/>
      </c>
      <c r="AJ16" s="3" t="str">
        <f t="shared" si="13"/>
        <v xml:space="preserve"> </v>
      </c>
      <c r="AK16" s="3" t="str">
        <f t="shared" si="5"/>
        <v/>
      </c>
      <c r="AL16" s="3" t="str">
        <f t="shared" si="6"/>
        <v/>
      </c>
      <c r="AM16" s="3" t="str">
        <f t="shared" si="7"/>
        <v/>
      </c>
      <c r="AN16" s="42" t="str">
        <f t="shared" si="8"/>
        <v/>
      </c>
      <c r="AO16" s="3" t="str">
        <f t="shared" si="14"/>
        <v/>
      </c>
      <c r="AP16" s="3" t="str">
        <f t="shared" si="9"/>
        <v/>
      </c>
      <c r="AQ16" s="3" t="str">
        <f t="shared" si="15"/>
        <v/>
      </c>
      <c r="AR16" s="3" t="str">
        <f t="shared" si="16"/>
        <v/>
      </c>
      <c r="AS16" s="3" t="s">
        <v>77</v>
      </c>
      <c r="AT16" s="1"/>
      <c r="AU16" s="1" t="str">
        <f t="shared" si="10"/>
        <v>　</v>
      </c>
    </row>
    <row r="17" spans="1:47" ht="22.5" customHeight="1" x14ac:dyDescent="0.15">
      <c r="A17" s="84">
        <v>11</v>
      </c>
      <c r="B17" s="77"/>
      <c r="C17" s="77"/>
      <c r="D17" s="77"/>
      <c r="E17" s="189"/>
      <c r="F17" s="77"/>
      <c r="G17" s="77"/>
      <c r="H17" s="52"/>
      <c r="I17" s="114"/>
      <c r="J17" s="78"/>
      <c r="K17" s="79"/>
      <c r="L17" s="79"/>
      <c r="M17" s="79"/>
      <c r="N17" s="80"/>
      <c r="O17" s="79"/>
      <c r="P17" s="79"/>
      <c r="Q17" s="81" t="str">
        <f t="shared" si="11"/>
        <v/>
      </c>
      <c r="R17" s="79"/>
      <c r="S17" s="78"/>
      <c r="T17" s="79" t="str">
        <f t="shared" si="0"/>
        <v/>
      </c>
      <c r="U17" s="79"/>
      <c r="V17" s="82" t="str">
        <f t="shared" si="1"/>
        <v/>
      </c>
      <c r="W17" s="79"/>
      <c r="X17" s="82" t="str">
        <f t="shared" si="2"/>
        <v/>
      </c>
      <c r="Y17" s="65"/>
      <c r="Z17" s="83"/>
      <c r="AD17" s="3" t="str">
        <f t="shared" si="12"/>
        <v/>
      </c>
      <c r="AE17" s="39" t="str">
        <f t="shared" si="3"/>
        <v/>
      </c>
      <c r="AF17" s="40" t="str">
        <f>IF($AE17="","",VLOOKUP($AE17,'(種目・作業用)'!$A$2:$D$58,2,FALSE))</f>
        <v/>
      </c>
      <c r="AG17" s="40" t="str">
        <f>IF($AE17="","",VLOOKUP($AE17,'(種目・作業用)'!$A$2:$D$58,3,FALSE))</f>
        <v/>
      </c>
      <c r="AH17" s="40" t="str">
        <f>IF($AE17="","",VLOOKUP($AE17,'(種目・作業用)'!$A$2:$D$58,4,FALSE))</f>
        <v/>
      </c>
      <c r="AI17" s="41" t="str">
        <f t="shared" si="4"/>
        <v/>
      </c>
      <c r="AJ17" s="3" t="str">
        <f t="shared" si="13"/>
        <v xml:space="preserve"> </v>
      </c>
      <c r="AK17" s="3" t="str">
        <f t="shared" si="5"/>
        <v/>
      </c>
      <c r="AL17" s="3" t="str">
        <f t="shared" si="6"/>
        <v/>
      </c>
      <c r="AM17" s="3" t="str">
        <f t="shared" si="7"/>
        <v/>
      </c>
      <c r="AN17" s="42" t="str">
        <f t="shared" si="8"/>
        <v/>
      </c>
      <c r="AO17" s="3" t="str">
        <f t="shared" si="14"/>
        <v/>
      </c>
      <c r="AP17" s="3" t="str">
        <f t="shared" si="9"/>
        <v/>
      </c>
      <c r="AQ17" s="3" t="str">
        <f t="shared" si="15"/>
        <v/>
      </c>
      <c r="AR17" s="3" t="str">
        <f t="shared" si="16"/>
        <v/>
      </c>
      <c r="AS17" s="3" t="s">
        <v>77</v>
      </c>
      <c r="AT17" s="1"/>
      <c r="AU17" s="1" t="str">
        <f t="shared" si="10"/>
        <v>　</v>
      </c>
    </row>
    <row r="18" spans="1:47" ht="22.5" customHeight="1" x14ac:dyDescent="0.15">
      <c r="A18" s="84">
        <v>12</v>
      </c>
      <c r="B18" s="77"/>
      <c r="C18" s="77"/>
      <c r="D18" s="77"/>
      <c r="E18" s="189"/>
      <c r="F18" s="77"/>
      <c r="G18" s="77"/>
      <c r="H18" s="52"/>
      <c r="I18" s="114"/>
      <c r="J18" s="78"/>
      <c r="K18" s="79"/>
      <c r="L18" s="79"/>
      <c r="M18" s="79"/>
      <c r="N18" s="80"/>
      <c r="O18" s="79"/>
      <c r="P18" s="79"/>
      <c r="Q18" s="81" t="str">
        <f t="shared" si="11"/>
        <v/>
      </c>
      <c r="R18" s="79"/>
      <c r="S18" s="78"/>
      <c r="T18" s="79" t="str">
        <f t="shared" si="0"/>
        <v/>
      </c>
      <c r="U18" s="79"/>
      <c r="V18" s="82" t="str">
        <f t="shared" si="1"/>
        <v/>
      </c>
      <c r="W18" s="79"/>
      <c r="X18" s="82" t="str">
        <f t="shared" si="2"/>
        <v/>
      </c>
      <c r="Y18" s="65"/>
      <c r="Z18" s="83"/>
      <c r="AD18" s="3" t="str">
        <f t="shared" si="12"/>
        <v/>
      </c>
      <c r="AE18" s="39" t="str">
        <f t="shared" si="3"/>
        <v/>
      </c>
      <c r="AF18" s="40" t="str">
        <f>IF($AE18="","",VLOOKUP($AE18,'(種目・作業用)'!$A$2:$D$58,2,FALSE))</f>
        <v/>
      </c>
      <c r="AG18" s="40" t="str">
        <f>IF($AE18="","",VLOOKUP($AE18,'(種目・作業用)'!$A$2:$D$58,3,FALSE))</f>
        <v/>
      </c>
      <c r="AH18" s="40" t="str">
        <f>IF($AE18="","",VLOOKUP($AE18,'(種目・作業用)'!$A$2:$D$58,4,FALSE))</f>
        <v/>
      </c>
      <c r="AI18" s="41" t="str">
        <f t="shared" si="4"/>
        <v/>
      </c>
      <c r="AJ18" s="3" t="str">
        <f t="shared" si="13"/>
        <v xml:space="preserve"> </v>
      </c>
      <c r="AK18" s="3" t="str">
        <f t="shared" si="5"/>
        <v/>
      </c>
      <c r="AL18" s="3" t="str">
        <f t="shared" si="6"/>
        <v/>
      </c>
      <c r="AM18" s="3" t="str">
        <f t="shared" si="7"/>
        <v/>
      </c>
      <c r="AN18" s="42" t="str">
        <f t="shared" si="8"/>
        <v/>
      </c>
      <c r="AO18" s="3" t="str">
        <f t="shared" si="14"/>
        <v/>
      </c>
      <c r="AP18" s="3" t="str">
        <f t="shared" si="9"/>
        <v/>
      </c>
      <c r="AQ18" s="3" t="str">
        <f t="shared" si="15"/>
        <v/>
      </c>
      <c r="AR18" s="3" t="str">
        <f t="shared" si="16"/>
        <v/>
      </c>
      <c r="AS18" s="3" t="s">
        <v>77</v>
      </c>
      <c r="AT18" s="1"/>
      <c r="AU18" s="1" t="str">
        <f t="shared" si="10"/>
        <v>　</v>
      </c>
    </row>
    <row r="19" spans="1:47" ht="22.5" customHeight="1" x14ac:dyDescent="0.15">
      <c r="A19" s="84">
        <v>13</v>
      </c>
      <c r="B19" s="77"/>
      <c r="C19" s="77"/>
      <c r="D19" s="77"/>
      <c r="E19" s="189"/>
      <c r="F19" s="77"/>
      <c r="G19" s="77"/>
      <c r="H19" s="52"/>
      <c r="I19" s="114"/>
      <c r="J19" s="78"/>
      <c r="K19" s="79"/>
      <c r="L19" s="79"/>
      <c r="M19" s="79"/>
      <c r="N19" s="80"/>
      <c r="O19" s="79"/>
      <c r="P19" s="79"/>
      <c r="Q19" s="81" t="str">
        <f t="shared" si="11"/>
        <v/>
      </c>
      <c r="R19" s="79"/>
      <c r="S19" s="78"/>
      <c r="T19" s="79" t="str">
        <f t="shared" si="0"/>
        <v/>
      </c>
      <c r="U19" s="79"/>
      <c r="V19" s="82" t="str">
        <f t="shared" si="1"/>
        <v/>
      </c>
      <c r="W19" s="79"/>
      <c r="X19" s="82" t="str">
        <f t="shared" si="2"/>
        <v/>
      </c>
      <c r="Y19" s="65"/>
      <c r="Z19" s="83"/>
      <c r="AD19" s="3" t="str">
        <f t="shared" si="12"/>
        <v/>
      </c>
      <c r="AE19" s="39" t="str">
        <f t="shared" si="3"/>
        <v/>
      </c>
      <c r="AF19" s="40" t="str">
        <f>IF($AE19="","",VLOOKUP($AE19,'(種目・作業用)'!$A$2:$D$58,2,FALSE))</f>
        <v/>
      </c>
      <c r="AG19" s="40" t="str">
        <f>IF($AE19="","",VLOOKUP($AE19,'(種目・作業用)'!$A$2:$D$58,3,FALSE))</f>
        <v/>
      </c>
      <c r="AH19" s="40" t="str">
        <f>IF($AE19="","",VLOOKUP($AE19,'(種目・作業用)'!$A$2:$D$58,4,FALSE))</f>
        <v/>
      </c>
      <c r="AI19" s="41" t="str">
        <f t="shared" si="4"/>
        <v/>
      </c>
      <c r="AJ19" s="3" t="str">
        <f t="shared" si="13"/>
        <v xml:space="preserve"> </v>
      </c>
      <c r="AK19" s="3" t="str">
        <f t="shared" si="5"/>
        <v/>
      </c>
      <c r="AL19" s="3" t="str">
        <f t="shared" si="6"/>
        <v/>
      </c>
      <c r="AM19" s="3" t="str">
        <f t="shared" si="7"/>
        <v/>
      </c>
      <c r="AN19" s="42" t="str">
        <f t="shared" si="8"/>
        <v/>
      </c>
      <c r="AO19" s="3" t="str">
        <f t="shared" si="14"/>
        <v/>
      </c>
      <c r="AP19" s="3" t="str">
        <f t="shared" si="9"/>
        <v/>
      </c>
      <c r="AQ19" s="3" t="str">
        <f t="shared" si="15"/>
        <v/>
      </c>
      <c r="AR19" s="3" t="str">
        <f t="shared" si="16"/>
        <v/>
      </c>
      <c r="AS19" s="3" t="s">
        <v>77</v>
      </c>
      <c r="AT19" s="1"/>
      <c r="AU19" s="1" t="str">
        <f t="shared" si="10"/>
        <v>　</v>
      </c>
    </row>
    <row r="20" spans="1:47" ht="22.5" customHeight="1" x14ac:dyDescent="0.15">
      <c r="A20" s="84">
        <v>14</v>
      </c>
      <c r="B20" s="77"/>
      <c r="C20" s="77"/>
      <c r="D20" s="77"/>
      <c r="E20" s="189"/>
      <c r="F20" s="77"/>
      <c r="G20" s="77"/>
      <c r="H20" s="52"/>
      <c r="I20" s="114"/>
      <c r="J20" s="78"/>
      <c r="K20" s="79"/>
      <c r="L20" s="79"/>
      <c r="M20" s="79"/>
      <c r="N20" s="80"/>
      <c r="O20" s="79"/>
      <c r="P20" s="79"/>
      <c r="Q20" s="81" t="str">
        <f t="shared" si="11"/>
        <v/>
      </c>
      <c r="R20" s="79"/>
      <c r="S20" s="78"/>
      <c r="T20" s="79" t="str">
        <f t="shared" si="0"/>
        <v/>
      </c>
      <c r="U20" s="79"/>
      <c r="V20" s="82" t="str">
        <f t="shared" si="1"/>
        <v/>
      </c>
      <c r="W20" s="79"/>
      <c r="X20" s="82" t="str">
        <f t="shared" si="2"/>
        <v/>
      </c>
      <c r="Y20" s="65"/>
      <c r="Z20" s="83"/>
      <c r="AD20" s="3" t="str">
        <f t="shared" si="12"/>
        <v/>
      </c>
      <c r="AE20" s="39" t="str">
        <f t="shared" si="3"/>
        <v/>
      </c>
      <c r="AF20" s="40" t="str">
        <f>IF($AE20="","",VLOOKUP($AE20,'(種目・作業用)'!$A$2:$D$58,2,FALSE))</f>
        <v/>
      </c>
      <c r="AG20" s="40" t="str">
        <f>IF($AE20="","",VLOOKUP($AE20,'(種目・作業用)'!$A$2:$D$58,3,FALSE))</f>
        <v/>
      </c>
      <c r="AH20" s="40" t="str">
        <f>IF($AE20="","",VLOOKUP($AE20,'(種目・作業用)'!$A$2:$D$58,4,FALSE))</f>
        <v/>
      </c>
      <c r="AI20" s="41" t="str">
        <f t="shared" si="4"/>
        <v/>
      </c>
      <c r="AJ20" s="3" t="str">
        <f t="shared" si="13"/>
        <v xml:space="preserve"> </v>
      </c>
      <c r="AK20" s="3" t="str">
        <f t="shared" si="5"/>
        <v/>
      </c>
      <c r="AL20" s="3" t="str">
        <f t="shared" si="6"/>
        <v/>
      </c>
      <c r="AM20" s="3" t="str">
        <f t="shared" si="7"/>
        <v/>
      </c>
      <c r="AN20" s="42" t="str">
        <f t="shared" si="8"/>
        <v/>
      </c>
      <c r="AO20" s="3" t="str">
        <f t="shared" si="14"/>
        <v/>
      </c>
      <c r="AP20" s="3" t="str">
        <f t="shared" si="9"/>
        <v/>
      </c>
      <c r="AQ20" s="3" t="str">
        <f t="shared" si="15"/>
        <v/>
      </c>
      <c r="AR20" s="3" t="str">
        <f t="shared" si="16"/>
        <v/>
      </c>
      <c r="AS20" s="3" t="s">
        <v>77</v>
      </c>
      <c r="AT20" s="1"/>
      <c r="AU20" s="1" t="str">
        <f t="shared" si="10"/>
        <v>　</v>
      </c>
    </row>
    <row r="21" spans="1:47" ht="22.5" customHeight="1" x14ac:dyDescent="0.15">
      <c r="A21" s="84">
        <v>15</v>
      </c>
      <c r="B21" s="77"/>
      <c r="C21" s="77"/>
      <c r="D21" s="77"/>
      <c r="E21" s="189"/>
      <c r="F21" s="77"/>
      <c r="G21" s="77"/>
      <c r="H21" s="52"/>
      <c r="I21" s="114"/>
      <c r="J21" s="78"/>
      <c r="K21" s="79"/>
      <c r="L21" s="79"/>
      <c r="M21" s="79"/>
      <c r="N21" s="80"/>
      <c r="O21" s="79"/>
      <c r="P21" s="79"/>
      <c r="Q21" s="81" t="str">
        <f t="shared" si="11"/>
        <v/>
      </c>
      <c r="R21" s="79"/>
      <c r="S21" s="78"/>
      <c r="T21" s="79" t="str">
        <f t="shared" si="0"/>
        <v/>
      </c>
      <c r="U21" s="79"/>
      <c r="V21" s="82" t="str">
        <f t="shared" si="1"/>
        <v/>
      </c>
      <c r="W21" s="79"/>
      <c r="X21" s="82" t="str">
        <f t="shared" si="2"/>
        <v/>
      </c>
      <c r="Y21" s="65"/>
      <c r="Z21" s="83"/>
      <c r="AD21" s="3" t="str">
        <f t="shared" si="12"/>
        <v/>
      </c>
      <c r="AE21" s="39" t="str">
        <f t="shared" si="3"/>
        <v/>
      </c>
      <c r="AF21" s="40" t="str">
        <f>IF($AE21="","",VLOOKUP($AE21,'(種目・作業用)'!$A$2:$D$58,2,FALSE))</f>
        <v/>
      </c>
      <c r="AG21" s="40" t="str">
        <f>IF($AE21="","",VLOOKUP($AE21,'(種目・作業用)'!$A$2:$D$58,3,FALSE))</f>
        <v/>
      </c>
      <c r="AH21" s="40" t="str">
        <f>IF($AE21="","",VLOOKUP($AE21,'(種目・作業用)'!$A$2:$D$58,4,FALSE))</f>
        <v/>
      </c>
      <c r="AI21" s="41" t="str">
        <f t="shared" si="4"/>
        <v/>
      </c>
      <c r="AJ21" s="3" t="str">
        <f t="shared" si="13"/>
        <v xml:space="preserve"> </v>
      </c>
      <c r="AK21" s="3" t="str">
        <f t="shared" si="5"/>
        <v/>
      </c>
      <c r="AL21" s="3" t="str">
        <f t="shared" si="6"/>
        <v/>
      </c>
      <c r="AM21" s="3" t="str">
        <f t="shared" si="7"/>
        <v/>
      </c>
      <c r="AN21" s="42" t="str">
        <f t="shared" si="8"/>
        <v/>
      </c>
      <c r="AO21" s="3" t="str">
        <f t="shared" si="14"/>
        <v/>
      </c>
      <c r="AP21" s="3" t="str">
        <f t="shared" si="9"/>
        <v/>
      </c>
      <c r="AQ21" s="3" t="str">
        <f t="shared" si="15"/>
        <v/>
      </c>
      <c r="AR21" s="3" t="str">
        <f t="shared" si="16"/>
        <v/>
      </c>
      <c r="AS21" s="3" t="s">
        <v>77</v>
      </c>
      <c r="AT21" s="1"/>
      <c r="AU21" s="1" t="str">
        <f t="shared" si="10"/>
        <v>　</v>
      </c>
    </row>
    <row r="22" spans="1:47" ht="22.5" customHeight="1" x14ac:dyDescent="0.15">
      <c r="A22" s="84">
        <v>16</v>
      </c>
      <c r="B22" s="77"/>
      <c r="C22" s="77"/>
      <c r="D22" s="77"/>
      <c r="E22" s="189"/>
      <c r="F22" s="77"/>
      <c r="G22" s="77"/>
      <c r="H22" s="52"/>
      <c r="I22" s="114"/>
      <c r="J22" s="78"/>
      <c r="K22" s="79"/>
      <c r="L22" s="79"/>
      <c r="M22" s="79"/>
      <c r="N22" s="80"/>
      <c r="O22" s="79"/>
      <c r="P22" s="79"/>
      <c r="Q22" s="81" t="str">
        <f t="shared" si="11"/>
        <v/>
      </c>
      <c r="R22" s="79"/>
      <c r="S22" s="78"/>
      <c r="T22" s="79" t="str">
        <f t="shared" si="0"/>
        <v/>
      </c>
      <c r="U22" s="79"/>
      <c r="V22" s="82" t="str">
        <f t="shared" si="1"/>
        <v/>
      </c>
      <c r="W22" s="79"/>
      <c r="X22" s="82" t="str">
        <f t="shared" si="2"/>
        <v/>
      </c>
      <c r="Y22" s="65"/>
      <c r="Z22" s="83"/>
      <c r="AD22" s="3" t="str">
        <f t="shared" si="12"/>
        <v/>
      </c>
      <c r="AE22" s="39" t="str">
        <f t="shared" si="3"/>
        <v/>
      </c>
      <c r="AF22" s="40" t="str">
        <f>IF($AE22="","",VLOOKUP($AE22,'(種目・作業用)'!$A$2:$D$58,2,FALSE))</f>
        <v/>
      </c>
      <c r="AG22" s="40" t="str">
        <f>IF($AE22="","",VLOOKUP($AE22,'(種目・作業用)'!$A$2:$D$58,3,FALSE))</f>
        <v/>
      </c>
      <c r="AH22" s="40" t="str">
        <f>IF($AE22="","",VLOOKUP($AE22,'(種目・作業用)'!$A$2:$D$58,4,FALSE))</f>
        <v/>
      </c>
      <c r="AI22" s="41" t="str">
        <f t="shared" si="4"/>
        <v/>
      </c>
      <c r="AJ22" s="3" t="str">
        <f t="shared" si="13"/>
        <v xml:space="preserve"> </v>
      </c>
      <c r="AK22" s="3" t="str">
        <f t="shared" si="5"/>
        <v/>
      </c>
      <c r="AL22" s="3" t="str">
        <f t="shared" si="6"/>
        <v/>
      </c>
      <c r="AM22" s="3" t="str">
        <f t="shared" si="7"/>
        <v/>
      </c>
      <c r="AN22" s="42" t="str">
        <f t="shared" si="8"/>
        <v/>
      </c>
      <c r="AO22" s="3" t="str">
        <f t="shared" si="14"/>
        <v/>
      </c>
      <c r="AP22" s="3" t="str">
        <f t="shared" si="9"/>
        <v/>
      </c>
      <c r="AQ22" s="3" t="str">
        <f t="shared" si="15"/>
        <v/>
      </c>
      <c r="AR22" s="3" t="str">
        <f t="shared" si="16"/>
        <v/>
      </c>
      <c r="AS22" s="3" t="s">
        <v>77</v>
      </c>
      <c r="AT22" s="1"/>
      <c r="AU22" s="1" t="str">
        <f t="shared" si="10"/>
        <v>　</v>
      </c>
    </row>
    <row r="23" spans="1:47" ht="22.5" customHeight="1" x14ac:dyDescent="0.15">
      <c r="A23" s="84">
        <v>17</v>
      </c>
      <c r="B23" s="77"/>
      <c r="C23" s="77"/>
      <c r="D23" s="77"/>
      <c r="E23" s="189"/>
      <c r="F23" s="77"/>
      <c r="G23" s="77"/>
      <c r="H23" s="52"/>
      <c r="I23" s="114"/>
      <c r="J23" s="78"/>
      <c r="K23" s="79"/>
      <c r="L23" s="79"/>
      <c r="M23" s="79"/>
      <c r="N23" s="80"/>
      <c r="O23" s="79"/>
      <c r="P23" s="79"/>
      <c r="Q23" s="81" t="str">
        <f t="shared" si="11"/>
        <v/>
      </c>
      <c r="R23" s="79"/>
      <c r="S23" s="78"/>
      <c r="T23" s="79" t="str">
        <f t="shared" si="0"/>
        <v/>
      </c>
      <c r="U23" s="79"/>
      <c r="V23" s="82" t="str">
        <f t="shared" si="1"/>
        <v/>
      </c>
      <c r="W23" s="79"/>
      <c r="X23" s="82" t="str">
        <f t="shared" si="2"/>
        <v/>
      </c>
      <c r="Y23" s="65"/>
      <c r="Z23" s="83"/>
      <c r="AD23" s="3" t="str">
        <f t="shared" si="12"/>
        <v/>
      </c>
      <c r="AE23" s="39" t="str">
        <f t="shared" si="3"/>
        <v/>
      </c>
      <c r="AF23" s="40" t="str">
        <f>IF($AE23="","",VLOOKUP($AE23,'(種目・作業用)'!$A$2:$D$58,2,FALSE))</f>
        <v/>
      </c>
      <c r="AG23" s="40" t="str">
        <f>IF($AE23="","",VLOOKUP($AE23,'(種目・作業用)'!$A$2:$D$58,3,FALSE))</f>
        <v/>
      </c>
      <c r="AH23" s="40" t="str">
        <f>IF($AE23="","",VLOOKUP($AE23,'(種目・作業用)'!$A$2:$D$58,4,FALSE))</f>
        <v/>
      </c>
      <c r="AI23" s="41" t="str">
        <f t="shared" si="4"/>
        <v/>
      </c>
      <c r="AJ23" s="3" t="str">
        <f t="shared" si="13"/>
        <v xml:space="preserve"> </v>
      </c>
      <c r="AK23" s="3" t="str">
        <f t="shared" si="5"/>
        <v/>
      </c>
      <c r="AL23" s="3" t="str">
        <f t="shared" si="6"/>
        <v/>
      </c>
      <c r="AM23" s="3" t="str">
        <f t="shared" si="7"/>
        <v/>
      </c>
      <c r="AN23" s="42" t="str">
        <f t="shared" si="8"/>
        <v/>
      </c>
      <c r="AO23" s="3" t="str">
        <f t="shared" si="14"/>
        <v/>
      </c>
      <c r="AP23" s="3" t="str">
        <f t="shared" si="9"/>
        <v/>
      </c>
      <c r="AQ23" s="3" t="str">
        <f t="shared" si="15"/>
        <v/>
      </c>
      <c r="AR23" s="3" t="str">
        <f t="shared" si="16"/>
        <v/>
      </c>
      <c r="AS23" s="3" t="s">
        <v>77</v>
      </c>
      <c r="AT23" s="1"/>
      <c r="AU23" s="1" t="str">
        <f t="shared" si="10"/>
        <v>　</v>
      </c>
    </row>
    <row r="24" spans="1:47" ht="22.5" customHeight="1" x14ac:dyDescent="0.15">
      <c r="A24" s="84">
        <v>18</v>
      </c>
      <c r="B24" s="77"/>
      <c r="C24" s="77"/>
      <c r="D24" s="77"/>
      <c r="E24" s="189"/>
      <c r="F24" s="77"/>
      <c r="G24" s="77"/>
      <c r="H24" s="52"/>
      <c r="I24" s="114"/>
      <c r="J24" s="78"/>
      <c r="K24" s="79"/>
      <c r="L24" s="79"/>
      <c r="M24" s="79"/>
      <c r="N24" s="80"/>
      <c r="O24" s="79"/>
      <c r="P24" s="79"/>
      <c r="Q24" s="81" t="str">
        <f t="shared" si="11"/>
        <v/>
      </c>
      <c r="R24" s="79"/>
      <c r="S24" s="78"/>
      <c r="T24" s="79" t="str">
        <f t="shared" si="0"/>
        <v/>
      </c>
      <c r="U24" s="79"/>
      <c r="V24" s="82" t="str">
        <f t="shared" si="1"/>
        <v/>
      </c>
      <c r="W24" s="79"/>
      <c r="X24" s="82" t="str">
        <f t="shared" si="2"/>
        <v/>
      </c>
      <c r="Y24" s="65"/>
      <c r="Z24" s="83"/>
      <c r="AD24" s="3" t="str">
        <f t="shared" si="12"/>
        <v/>
      </c>
      <c r="AE24" s="39" t="str">
        <f t="shared" si="3"/>
        <v/>
      </c>
      <c r="AF24" s="40" t="str">
        <f>IF($AE24="","",VLOOKUP($AE24,'(種目・作業用)'!$A$2:$D$58,2,FALSE))</f>
        <v/>
      </c>
      <c r="AG24" s="40" t="str">
        <f>IF($AE24="","",VLOOKUP($AE24,'(種目・作業用)'!$A$2:$D$58,3,FALSE))</f>
        <v/>
      </c>
      <c r="AH24" s="40" t="str">
        <f>IF($AE24="","",VLOOKUP($AE24,'(種目・作業用)'!$A$2:$D$58,4,FALSE))</f>
        <v/>
      </c>
      <c r="AI24" s="41" t="str">
        <f t="shared" si="4"/>
        <v/>
      </c>
      <c r="AJ24" s="3" t="str">
        <f t="shared" si="13"/>
        <v xml:space="preserve"> </v>
      </c>
      <c r="AK24" s="3" t="str">
        <f t="shared" si="5"/>
        <v/>
      </c>
      <c r="AL24" s="3" t="str">
        <f t="shared" si="6"/>
        <v/>
      </c>
      <c r="AM24" s="3" t="str">
        <f t="shared" si="7"/>
        <v/>
      </c>
      <c r="AN24" s="42" t="str">
        <f t="shared" si="8"/>
        <v/>
      </c>
      <c r="AO24" s="3" t="str">
        <f t="shared" si="14"/>
        <v/>
      </c>
      <c r="AP24" s="3" t="str">
        <f t="shared" si="9"/>
        <v/>
      </c>
      <c r="AQ24" s="3" t="str">
        <f t="shared" si="15"/>
        <v/>
      </c>
      <c r="AR24" s="3" t="str">
        <f t="shared" si="16"/>
        <v/>
      </c>
      <c r="AS24" s="3" t="s">
        <v>77</v>
      </c>
      <c r="AT24" s="1"/>
      <c r="AU24" s="1" t="str">
        <f t="shared" si="10"/>
        <v>　</v>
      </c>
    </row>
    <row r="25" spans="1:47" ht="22.5" customHeight="1" x14ac:dyDescent="0.15">
      <c r="A25" s="84">
        <v>19</v>
      </c>
      <c r="B25" s="77"/>
      <c r="C25" s="77"/>
      <c r="D25" s="77"/>
      <c r="E25" s="189"/>
      <c r="F25" s="77"/>
      <c r="G25" s="77"/>
      <c r="H25" s="52"/>
      <c r="I25" s="114"/>
      <c r="J25" s="78"/>
      <c r="K25" s="79"/>
      <c r="L25" s="79"/>
      <c r="M25" s="79"/>
      <c r="N25" s="80"/>
      <c r="O25" s="79"/>
      <c r="P25" s="79"/>
      <c r="Q25" s="81" t="str">
        <f t="shared" si="11"/>
        <v/>
      </c>
      <c r="R25" s="79"/>
      <c r="S25" s="78"/>
      <c r="T25" s="79" t="str">
        <f t="shared" si="0"/>
        <v/>
      </c>
      <c r="U25" s="79"/>
      <c r="V25" s="82" t="str">
        <f t="shared" si="1"/>
        <v/>
      </c>
      <c r="W25" s="79"/>
      <c r="X25" s="82" t="str">
        <f t="shared" si="2"/>
        <v/>
      </c>
      <c r="Y25" s="65"/>
      <c r="Z25" s="83"/>
      <c r="AD25" s="3" t="str">
        <f t="shared" si="12"/>
        <v/>
      </c>
      <c r="AE25" s="39" t="str">
        <f t="shared" si="3"/>
        <v/>
      </c>
      <c r="AF25" s="40" t="str">
        <f>IF($AE25="","",VLOOKUP($AE25,'(種目・作業用)'!$A$2:$D$58,2,FALSE))</f>
        <v/>
      </c>
      <c r="AG25" s="40" t="str">
        <f>IF($AE25="","",VLOOKUP($AE25,'(種目・作業用)'!$A$2:$D$58,3,FALSE))</f>
        <v/>
      </c>
      <c r="AH25" s="40" t="str">
        <f>IF($AE25="","",VLOOKUP($AE25,'(種目・作業用)'!$A$2:$D$58,4,FALSE))</f>
        <v/>
      </c>
      <c r="AI25" s="41" t="str">
        <f t="shared" si="4"/>
        <v/>
      </c>
      <c r="AJ25" s="3" t="str">
        <f t="shared" si="13"/>
        <v xml:space="preserve"> </v>
      </c>
      <c r="AK25" s="3" t="str">
        <f t="shared" si="5"/>
        <v/>
      </c>
      <c r="AL25" s="3" t="str">
        <f t="shared" si="6"/>
        <v/>
      </c>
      <c r="AM25" s="3" t="str">
        <f t="shared" si="7"/>
        <v/>
      </c>
      <c r="AN25" s="42" t="str">
        <f t="shared" si="8"/>
        <v/>
      </c>
      <c r="AO25" s="3" t="str">
        <f t="shared" si="14"/>
        <v/>
      </c>
      <c r="AP25" s="3" t="str">
        <f t="shared" si="9"/>
        <v/>
      </c>
      <c r="AQ25" s="3" t="str">
        <f t="shared" si="15"/>
        <v/>
      </c>
      <c r="AR25" s="3" t="str">
        <f t="shared" si="16"/>
        <v/>
      </c>
      <c r="AS25" s="3" t="s">
        <v>77</v>
      </c>
      <c r="AT25" s="1"/>
      <c r="AU25" s="1" t="str">
        <f t="shared" si="10"/>
        <v>　</v>
      </c>
    </row>
    <row r="26" spans="1:47" ht="22.5" customHeight="1" x14ac:dyDescent="0.15">
      <c r="A26" s="84">
        <v>20</v>
      </c>
      <c r="B26" s="77"/>
      <c r="C26" s="77"/>
      <c r="D26" s="77"/>
      <c r="E26" s="189"/>
      <c r="F26" s="77"/>
      <c r="G26" s="77"/>
      <c r="H26" s="52"/>
      <c r="I26" s="114"/>
      <c r="J26" s="78"/>
      <c r="K26" s="79"/>
      <c r="L26" s="79"/>
      <c r="M26" s="79"/>
      <c r="N26" s="80"/>
      <c r="O26" s="79"/>
      <c r="P26" s="79"/>
      <c r="Q26" s="81" t="str">
        <f t="shared" si="11"/>
        <v/>
      </c>
      <c r="R26" s="79"/>
      <c r="S26" s="78"/>
      <c r="T26" s="79" t="str">
        <f t="shared" si="0"/>
        <v/>
      </c>
      <c r="U26" s="79"/>
      <c r="V26" s="82" t="str">
        <f t="shared" si="1"/>
        <v/>
      </c>
      <c r="W26" s="79"/>
      <c r="X26" s="82" t="str">
        <f t="shared" si="2"/>
        <v/>
      </c>
      <c r="Y26" s="65"/>
      <c r="Z26" s="83"/>
      <c r="AD26" s="3" t="str">
        <f t="shared" si="12"/>
        <v/>
      </c>
      <c r="AE26" s="39" t="str">
        <f t="shared" si="3"/>
        <v/>
      </c>
      <c r="AF26" s="40" t="str">
        <f>IF($AE26="","",VLOOKUP($AE26,'(種目・作業用)'!$A$2:$D$58,2,FALSE))</f>
        <v/>
      </c>
      <c r="AG26" s="40" t="str">
        <f>IF($AE26="","",VLOOKUP($AE26,'(種目・作業用)'!$A$2:$D$58,3,FALSE))</f>
        <v/>
      </c>
      <c r="AH26" s="40" t="str">
        <f>IF($AE26="","",VLOOKUP($AE26,'(種目・作業用)'!$A$2:$D$58,4,FALSE))</f>
        <v/>
      </c>
      <c r="AI26" s="41" t="str">
        <f t="shared" si="4"/>
        <v/>
      </c>
      <c r="AJ26" s="3" t="str">
        <f t="shared" si="13"/>
        <v xml:space="preserve"> </v>
      </c>
      <c r="AK26" s="3" t="str">
        <f t="shared" si="5"/>
        <v/>
      </c>
      <c r="AL26" s="3" t="str">
        <f t="shared" si="6"/>
        <v/>
      </c>
      <c r="AM26" s="3" t="str">
        <f t="shared" si="7"/>
        <v/>
      </c>
      <c r="AN26" s="42" t="str">
        <f t="shared" si="8"/>
        <v/>
      </c>
      <c r="AO26" s="3" t="str">
        <f t="shared" si="14"/>
        <v/>
      </c>
      <c r="AP26" s="3" t="str">
        <f t="shared" si="9"/>
        <v/>
      </c>
      <c r="AQ26" s="3" t="str">
        <f t="shared" si="15"/>
        <v/>
      </c>
      <c r="AR26" s="3" t="str">
        <f t="shared" si="16"/>
        <v/>
      </c>
      <c r="AS26" s="3" t="s">
        <v>77</v>
      </c>
      <c r="AT26" s="1"/>
      <c r="AU26" s="1" t="str">
        <f t="shared" si="10"/>
        <v>　</v>
      </c>
    </row>
    <row r="27" spans="1:47" ht="22.5" customHeight="1" x14ac:dyDescent="0.15">
      <c r="A27" s="84">
        <v>21</v>
      </c>
      <c r="B27" s="77"/>
      <c r="C27" s="77"/>
      <c r="D27" s="77"/>
      <c r="E27" s="189"/>
      <c r="F27" s="77"/>
      <c r="G27" s="77"/>
      <c r="H27" s="52"/>
      <c r="I27" s="114"/>
      <c r="J27" s="78"/>
      <c r="K27" s="79"/>
      <c r="L27" s="79"/>
      <c r="M27" s="79"/>
      <c r="N27" s="80"/>
      <c r="O27" s="79"/>
      <c r="P27" s="79"/>
      <c r="Q27" s="81" t="str">
        <f t="shared" si="11"/>
        <v/>
      </c>
      <c r="R27" s="79"/>
      <c r="S27" s="78"/>
      <c r="T27" s="79" t="str">
        <f t="shared" si="0"/>
        <v/>
      </c>
      <c r="U27" s="79"/>
      <c r="V27" s="82" t="str">
        <f t="shared" si="1"/>
        <v/>
      </c>
      <c r="W27" s="79"/>
      <c r="X27" s="82" t="str">
        <f t="shared" si="2"/>
        <v/>
      </c>
      <c r="Y27" s="65"/>
      <c r="Z27" s="83"/>
      <c r="AD27" s="3" t="str">
        <f t="shared" si="12"/>
        <v/>
      </c>
      <c r="AE27" s="39" t="str">
        <f t="shared" si="3"/>
        <v/>
      </c>
      <c r="AF27" s="40" t="str">
        <f>IF($AE27="","",VLOOKUP($AE27,'(種目・作業用)'!$A$2:$D$58,2,FALSE))</f>
        <v/>
      </c>
      <c r="AG27" s="40" t="str">
        <f>IF($AE27="","",VLOOKUP($AE27,'(種目・作業用)'!$A$2:$D$58,3,FALSE))</f>
        <v/>
      </c>
      <c r="AH27" s="40" t="str">
        <f>IF($AE27="","",VLOOKUP($AE27,'(種目・作業用)'!$A$2:$D$58,4,FALSE))</f>
        <v/>
      </c>
      <c r="AI27" s="41" t="str">
        <f t="shared" si="4"/>
        <v/>
      </c>
      <c r="AJ27" s="3" t="str">
        <f t="shared" si="13"/>
        <v xml:space="preserve"> </v>
      </c>
      <c r="AK27" s="3" t="str">
        <f t="shared" si="5"/>
        <v/>
      </c>
      <c r="AL27" s="3" t="str">
        <f t="shared" si="6"/>
        <v/>
      </c>
      <c r="AM27" s="3" t="str">
        <f t="shared" si="7"/>
        <v/>
      </c>
      <c r="AN27" s="42" t="str">
        <f t="shared" si="8"/>
        <v/>
      </c>
      <c r="AO27" s="3" t="str">
        <f t="shared" si="14"/>
        <v/>
      </c>
      <c r="AP27" s="3" t="str">
        <f t="shared" si="9"/>
        <v/>
      </c>
      <c r="AQ27" s="3" t="str">
        <f t="shared" si="15"/>
        <v/>
      </c>
      <c r="AR27" s="3" t="str">
        <f t="shared" si="16"/>
        <v/>
      </c>
      <c r="AS27" s="3" t="s">
        <v>77</v>
      </c>
      <c r="AT27" s="1"/>
      <c r="AU27" s="1" t="str">
        <f t="shared" si="10"/>
        <v>　</v>
      </c>
    </row>
    <row r="28" spans="1:47" ht="22.5" customHeight="1" x14ac:dyDescent="0.15">
      <c r="A28" s="84">
        <v>22</v>
      </c>
      <c r="B28" s="77"/>
      <c r="C28" s="77"/>
      <c r="D28" s="77"/>
      <c r="E28" s="189"/>
      <c r="F28" s="77"/>
      <c r="G28" s="77"/>
      <c r="H28" s="52"/>
      <c r="I28" s="114"/>
      <c r="J28" s="78"/>
      <c r="K28" s="79"/>
      <c r="L28" s="79"/>
      <c r="M28" s="79"/>
      <c r="N28" s="80"/>
      <c r="O28" s="79"/>
      <c r="P28" s="79"/>
      <c r="Q28" s="81" t="str">
        <f t="shared" si="11"/>
        <v/>
      </c>
      <c r="R28" s="79"/>
      <c r="S28" s="78"/>
      <c r="T28" s="79" t="str">
        <f t="shared" si="0"/>
        <v/>
      </c>
      <c r="U28" s="79"/>
      <c r="V28" s="82" t="str">
        <f t="shared" si="1"/>
        <v/>
      </c>
      <c r="W28" s="79"/>
      <c r="X28" s="82" t="str">
        <f t="shared" si="2"/>
        <v/>
      </c>
      <c r="Y28" s="65"/>
      <c r="Z28" s="83"/>
      <c r="AD28" s="3" t="str">
        <f t="shared" si="12"/>
        <v/>
      </c>
      <c r="AE28" s="39" t="str">
        <f t="shared" si="3"/>
        <v/>
      </c>
      <c r="AF28" s="40" t="str">
        <f>IF($AE28="","",VLOOKUP($AE28,'(種目・作業用)'!$A$2:$D$58,2,FALSE))</f>
        <v/>
      </c>
      <c r="AG28" s="40" t="str">
        <f>IF($AE28="","",VLOOKUP($AE28,'(種目・作業用)'!$A$2:$D$58,3,FALSE))</f>
        <v/>
      </c>
      <c r="AH28" s="40" t="str">
        <f>IF($AE28="","",VLOOKUP($AE28,'(種目・作業用)'!$A$2:$D$58,4,FALSE))</f>
        <v/>
      </c>
      <c r="AI28" s="41" t="str">
        <f t="shared" si="4"/>
        <v/>
      </c>
      <c r="AJ28" s="3" t="str">
        <f t="shared" si="13"/>
        <v xml:space="preserve"> </v>
      </c>
      <c r="AK28" s="3" t="str">
        <f t="shared" si="5"/>
        <v/>
      </c>
      <c r="AL28" s="3" t="str">
        <f t="shared" si="6"/>
        <v/>
      </c>
      <c r="AM28" s="3" t="str">
        <f t="shared" si="7"/>
        <v/>
      </c>
      <c r="AN28" s="42" t="str">
        <f t="shared" si="8"/>
        <v/>
      </c>
      <c r="AO28" s="3" t="str">
        <f t="shared" si="14"/>
        <v/>
      </c>
      <c r="AP28" s="3" t="str">
        <f t="shared" si="9"/>
        <v/>
      </c>
      <c r="AQ28" s="3" t="str">
        <f t="shared" si="15"/>
        <v/>
      </c>
      <c r="AR28" s="3" t="str">
        <f t="shared" si="16"/>
        <v/>
      </c>
      <c r="AS28" s="3" t="s">
        <v>77</v>
      </c>
      <c r="AT28" s="1"/>
      <c r="AU28" s="1" t="str">
        <f t="shared" si="10"/>
        <v>　</v>
      </c>
    </row>
    <row r="29" spans="1:47" ht="22.5" customHeight="1" x14ac:dyDescent="0.15">
      <c r="A29" s="84">
        <v>23</v>
      </c>
      <c r="B29" s="77"/>
      <c r="C29" s="77"/>
      <c r="D29" s="77"/>
      <c r="E29" s="189"/>
      <c r="F29" s="77"/>
      <c r="G29" s="77"/>
      <c r="H29" s="52"/>
      <c r="I29" s="114"/>
      <c r="J29" s="78"/>
      <c r="K29" s="79"/>
      <c r="L29" s="79"/>
      <c r="M29" s="79"/>
      <c r="N29" s="80"/>
      <c r="O29" s="79"/>
      <c r="P29" s="79"/>
      <c r="Q29" s="81" t="str">
        <f t="shared" si="11"/>
        <v/>
      </c>
      <c r="R29" s="79"/>
      <c r="S29" s="78"/>
      <c r="T29" s="79" t="str">
        <f t="shared" si="0"/>
        <v/>
      </c>
      <c r="U29" s="79"/>
      <c r="V29" s="82" t="str">
        <f t="shared" si="1"/>
        <v/>
      </c>
      <c r="W29" s="79"/>
      <c r="X29" s="82" t="str">
        <f t="shared" si="2"/>
        <v/>
      </c>
      <c r="Y29" s="65"/>
      <c r="Z29" s="83"/>
      <c r="AD29" s="3" t="str">
        <f t="shared" si="12"/>
        <v/>
      </c>
      <c r="AE29" s="39" t="str">
        <f t="shared" si="3"/>
        <v/>
      </c>
      <c r="AF29" s="40" t="str">
        <f>IF($AE29="","",VLOOKUP($AE29,'(種目・作業用)'!$A$2:$D$58,2,FALSE))</f>
        <v/>
      </c>
      <c r="AG29" s="40" t="str">
        <f>IF($AE29="","",VLOOKUP($AE29,'(種目・作業用)'!$A$2:$D$58,3,FALSE))</f>
        <v/>
      </c>
      <c r="AH29" s="40" t="str">
        <f>IF($AE29="","",VLOOKUP($AE29,'(種目・作業用)'!$A$2:$D$58,4,FALSE))</f>
        <v/>
      </c>
      <c r="AI29" s="41" t="str">
        <f t="shared" si="4"/>
        <v/>
      </c>
      <c r="AJ29" s="3" t="str">
        <f t="shared" si="13"/>
        <v xml:space="preserve"> </v>
      </c>
      <c r="AK29" s="3" t="str">
        <f t="shared" si="5"/>
        <v/>
      </c>
      <c r="AL29" s="3" t="str">
        <f t="shared" si="6"/>
        <v/>
      </c>
      <c r="AM29" s="3" t="str">
        <f t="shared" si="7"/>
        <v/>
      </c>
      <c r="AN29" s="42" t="str">
        <f t="shared" si="8"/>
        <v/>
      </c>
      <c r="AO29" s="3" t="str">
        <f t="shared" si="14"/>
        <v/>
      </c>
      <c r="AP29" s="3" t="str">
        <f t="shared" si="9"/>
        <v/>
      </c>
      <c r="AQ29" s="3" t="str">
        <f t="shared" si="15"/>
        <v/>
      </c>
      <c r="AR29" s="3" t="str">
        <f t="shared" si="16"/>
        <v/>
      </c>
      <c r="AS29" s="3" t="s">
        <v>77</v>
      </c>
      <c r="AT29" s="1"/>
      <c r="AU29" s="1" t="str">
        <f t="shared" si="10"/>
        <v>　</v>
      </c>
    </row>
    <row r="30" spans="1:47" ht="22.5" customHeight="1" x14ac:dyDescent="0.15">
      <c r="A30" s="84">
        <v>24</v>
      </c>
      <c r="B30" s="77"/>
      <c r="C30" s="77"/>
      <c r="D30" s="77"/>
      <c r="E30" s="189"/>
      <c r="F30" s="77"/>
      <c r="G30" s="77"/>
      <c r="H30" s="52"/>
      <c r="I30" s="114"/>
      <c r="J30" s="78"/>
      <c r="K30" s="79"/>
      <c r="L30" s="79"/>
      <c r="M30" s="79"/>
      <c r="N30" s="80"/>
      <c r="O30" s="79"/>
      <c r="P30" s="79"/>
      <c r="Q30" s="81" t="str">
        <f t="shared" si="11"/>
        <v/>
      </c>
      <c r="R30" s="79"/>
      <c r="S30" s="78"/>
      <c r="T30" s="79" t="str">
        <f t="shared" si="0"/>
        <v/>
      </c>
      <c r="U30" s="79"/>
      <c r="V30" s="82" t="str">
        <f t="shared" si="1"/>
        <v/>
      </c>
      <c r="W30" s="79"/>
      <c r="X30" s="82" t="str">
        <f t="shared" si="2"/>
        <v/>
      </c>
      <c r="Y30" s="65"/>
      <c r="Z30" s="83"/>
      <c r="AD30" s="3" t="str">
        <f t="shared" si="12"/>
        <v/>
      </c>
      <c r="AE30" s="39" t="str">
        <f t="shared" si="3"/>
        <v/>
      </c>
      <c r="AF30" s="40" t="str">
        <f>IF($AE30="","",VLOOKUP($AE30,'(種目・作業用)'!$A$2:$D$58,2,FALSE))</f>
        <v/>
      </c>
      <c r="AG30" s="40" t="str">
        <f>IF($AE30="","",VLOOKUP($AE30,'(種目・作業用)'!$A$2:$D$58,3,FALSE))</f>
        <v/>
      </c>
      <c r="AH30" s="40" t="str">
        <f>IF($AE30="","",VLOOKUP($AE30,'(種目・作業用)'!$A$2:$D$58,4,FALSE))</f>
        <v/>
      </c>
      <c r="AI30" s="41" t="str">
        <f t="shared" si="4"/>
        <v/>
      </c>
      <c r="AJ30" s="3" t="str">
        <f t="shared" si="13"/>
        <v xml:space="preserve"> </v>
      </c>
      <c r="AK30" s="3" t="str">
        <f t="shared" si="5"/>
        <v/>
      </c>
      <c r="AL30" s="3" t="str">
        <f t="shared" si="6"/>
        <v/>
      </c>
      <c r="AM30" s="3" t="str">
        <f t="shared" si="7"/>
        <v/>
      </c>
      <c r="AN30" s="42" t="str">
        <f t="shared" si="8"/>
        <v/>
      </c>
      <c r="AO30" s="3" t="str">
        <f t="shared" si="14"/>
        <v/>
      </c>
      <c r="AP30" s="3" t="str">
        <f t="shared" si="9"/>
        <v/>
      </c>
      <c r="AQ30" s="3" t="str">
        <f t="shared" si="15"/>
        <v/>
      </c>
      <c r="AR30" s="3" t="str">
        <f t="shared" si="16"/>
        <v/>
      </c>
      <c r="AS30" s="3" t="s">
        <v>77</v>
      </c>
      <c r="AT30" s="1"/>
      <c r="AU30" s="1" t="str">
        <f t="shared" si="10"/>
        <v>　</v>
      </c>
    </row>
    <row r="31" spans="1:47" ht="22.5" customHeight="1" x14ac:dyDescent="0.15">
      <c r="A31" s="84">
        <v>25</v>
      </c>
      <c r="B31" s="77"/>
      <c r="C31" s="77"/>
      <c r="D31" s="77"/>
      <c r="E31" s="189"/>
      <c r="F31" s="77"/>
      <c r="G31" s="77"/>
      <c r="H31" s="52"/>
      <c r="I31" s="114"/>
      <c r="J31" s="78"/>
      <c r="K31" s="79"/>
      <c r="L31" s="79"/>
      <c r="M31" s="79"/>
      <c r="N31" s="80"/>
      <c r="O31" s="79"/>
      <c r="P31" s="79"/>
      <c r="Q31" s="81" t="str">
        <f t="shared" si="11"/>
        <v/>
      </c>
      <c r="R31" s="79"/>
      <c r="S31" s="78"/>
      <c r="T31" s="79" t="str">
        <f t="shared" si="0"/>
        <v/>
      </c>
      <c r="U31" s="79"/>
      <c r="V31" s="82" t="str">
        <f t="shared" si="1"/>
        <v/>
      </c>
      <c r="W31" s="79"/>
      <c r="X31" s="82" t="str">
        <f t="shared" si="2"/>
        <v/>
      </c>
      <c r="Y31" s="65"/>
      <c r="Z31" s="83"/>
      <c r="AD31" s="3" t="str">
        <f t="shared" si="12"/>
        <v/>
      </c>
      <c r="AE31" s="39" t="str">
        <f t="shared" si="3"/>
        <v/>
      </c>
      <c r="AF31" s="40" t="str">
        <f>IF($AE31="","",VLOOKUP($AE31,'(種目・作業用)'!$A$2:$D$58,2,FALSE))</f>
        <v/>
      </c>
      <c r="AG31" s="40" t="str">
        <f>IF($AE31="","",VLOOKUP($AE31,'(種目・作業用)'!$A$2:$D$58,3,FALSE))</f>
        <v/>
      </c>
      <c r="AH31" s="40" t="str">
        <f>IF($AE31="","",VLOOKUP($AE31,'(種目・作業用)'!$A$2:$D$58,4,FALSE))</f>
        <v/>
      </c>
      <c r="AI31" s="41" t="str">
        <f t="shared" si="4"/>
        <v/>
      </c>
      <c r="AJ31" s="3" t="str">
        <f t="shared" si="13"/>
        <v xml:space="preserve"> </v>
      </c>
      <c r="AK31" s="3" t="str">
        <f t="shared" si="5"/>
        <v/>
      </c>
      <c r="AL31" s="3" t="str">
        <f t="shared" si="6"/>
        <v/>
      </c>
      <c r="AM31" s="3" t="str">
        <f t="shared" si="7"/>
        <v/>
      </c>
      <c r="AN31" s="42" t="str">
        <f t="shared" si="8"/>
        <v/>
      </c>
      <c r="AO31" s="3" t="str">
        <f t="shared" si="14"/>
        <v/>
      </c>
      <c r="AP31" s="3" t="str">
        <f t="shared" si="9"/>
        <v/>
      </c>
      <c r="AQ31" s="3" t="str">
        <f t="shared" si="15"/>
        <v/>
      </c>
      <c r="AR31" s="3" t="str">
        <f t="shared" si="16"/>
        <v/>
      </c>
      <c r="AS31" s="3" t="s">
        <v>77</v>
      </c>
      <c r="AT31" s="1"/>
      <c r="AU31" s="1" t="str">
        <f t="shared" si="10"/>
        <v>　</v>
      </c>
    </row>
    <row r="32" spans="1:47" ht="22.5" customHeight="1" x14ac:dyDescent="0.15">
      <c r="A32" s="84">
        <v>26</v>
      </c>
      <c r="B32" s="77"/>
      <c r="C32" s="77"/>
      <c r="D32" s="77"/>
      <c r="E32" s="189"/>
      <c r="F32" s="77"/>
      <c r="G32" s="77"/>
      <c r="H32" s="52"/>
      <c r="I32" s="114"/>
      <c r="J32" s="78"/>
      <c r="K32" s="79"/>
      <c r="L32" s="79"/>
      <c r="M32" s="79"/>
      <c r="N32" s="80"/>
      <c r="O32" s="79"/>
      <c r="P32" s="79"/>
      <c r="Q32" s="81" t="str">
        <f t="shared" si="11"/>
        <v/>
      </c>
      <c r="R32" s="79"/>
      <c r="S32" s="78"/>
      <c r="T32" s="79" t="str">
        <f t="shared" si="0"/>
        <v/>
      </c>
      <c r="U32" s="79"/>
      <c r="V32" s="82" t="str">
        <f t="shared" si="1"/>
        <v/>
      </c>
      <c r="W32" s="79"/>
      <c r="X32" s="82" t="str">
        <f t="shared" si="2"/>
        <v/>
      </c>
      <c r="Y32" s="65"/>
      <c r="Z32" s="83"/>
      <c r="AD32" s="3" t="str">
        <f t="shared" si="12"/>
        <v/>
      </c>
      <c r="AE32" s="39" t="str">
        <f t="shared" si="3"/>
        <v/>
      </c>
      <c r="AF32" s="40" t="str">
        <f>IF($AE32="","",VLOOKUP($AE32,'(種目・作業用)'!$A$2:$D$58,2,FALSE))</f>
        <v/>
      </c>
      <c r="AG32" s="40" t="str">
        <f>IF($AE32="","",VLOOKUP($AE32,'(種目・作業用)'!$A$2:$D$58,3,FALSE))</f>
        <v/>
      </c>
      <c r="AH32" s="40" t="str">
        <f>IF($AE32="","",VLOOKUP($AE32,'(種目・作業用)'!$A$2:$D$58,4,FALSE))</f>
        <v/>
      </c>
      <c r="AI32" s="41" t="str">
        <f t="shared" si="4"/>
        <v/>
      </c>
      <c r="AJ32" s="3" t="str">
        <f t="shared" ref="AJ32:AJ56" si="17">IF(AI32="000",AH32,CONCATENATE(AH32," ",AI32))</f>
        <v xml:space="preserve"> </v>
      </c>
      <c r="AK32" s="3" t="str">
        <f t="shared" si="5"/>
        <v/>
      </c>
      <c r="AL32" s="3" t="str">
        <f t="shared" si="6"/>
        <v/>
      </c>
      <c r="AM32" s="3" t="str">
        <f t="shared" si="7"/>
        <v/>
      </c>
      <c r="AN32" s="42" t="str">
        <f t="shared" si="8"/>
        <v/>
      </c>
      <c r="AO32" s="3" t="str">
        <f t="shared" ref="AO32:AO56" si="18">IF(ISNUMBER(AK32),$AO$4,"")</f>
        <v/>
      </c>
      <c r="AP32" s="3" t="str">
        <f t="shared" si="9"/>
        <v/>
      </c>
      <c r="AQ32" s="3" t="str">
        <f t="shared" si="15"/>
        <v/>
      </c>
      <c r="AR32" s="3" t="str">
        <f t="shared" ref="AR32:AR56" si="19">IF(ISNUMBER(AK32),$AM$4,"")</f>
        <v/>
      </c>
      <c r="AS32" s="3" t="s">
        <v>77</v>
      </c>
      <c r="AT32" s="1"/>
      <c r="AU32" s="1" t="str">
        <f t="shared" si="10"/>
        <v>　</v>
      </c>
    </row>
    <row r="33" spans="1:47" ht="22.5" customHeight="1" x14ac:dyDescent="0.15">
      <c r="A33" s="84">
        <v>27</v>
      </c>
      <c r="B33" s="77"/>
      <c r="C33" s="77"/>
      <c r="D33" s="77"/>
      <c r="E33" s="189"/>
      <c r="F33" s="77"/>
      <c r="G33" s="77"/>
      <c r="H33" s="52"/>
      <c r="I33" s="114"/>
      <c r="J33" s="78"/>
      <c r="K33" s="79"/>
      <c r="L33" s="79"/>
      <c r="M33" s="79"/>
      <c r="N33" s="80"/>
      <c r="O33" s="79"/>
      <c r="P33" s="79"/>
      <c r="Q33" s="81" t="str">
        <f t="shared" si="11"/>
        <v/>
      </c>
      <c r="R33" s="79"/>
      <c r="S33" s="78"/>
      <c r="T33" s="79" t="str">
        <f t="shared" si="0"/>
        <v/>
      </c>
      <c r="U33" s="79"/>
      <c r="V33" s="82" t="str">
        <f t="shared" si="1"/>
        <v/>
      </c>
      <c r="W33" s="79"/>
      <c r="X33" s="82" t="str">
        <f t="shared" si="2"/>
        <v/>
      </c>
      <c r="Y33" s="65"/>
      <c r="Z33" s="83"/>
      <c r="AD33" s="3" t="str">
        <f t="shared" si="12"/>
        <v/>
      </c>
      <c r="AE33" s="39" t="str">
        <f t="shared" si="3"/>
        <v/>
      </c>
      <c r="AF33" s="40" t="str">
        <f>IF($AE33="","",VLOOKUP($AE33,'(種目・作業用)'!$A$2:$D$58,2,FALSE))</f>
        <v/>
      </c>
      <c r="AG33" s="40" t="str">
        <f>IF($AE33="","",VLOOKUP($AE33,'(種目・作業用)'!$A$2:$D$58,3,FALSE))</f>
        <v/>
      </c>
      <c r="AH33" s="40" t="str">
        <f>IF($AE33="","",VLOOKUP($AE33,'(種目・作業用)'!$A$2:$D$58,4,FALSE))</f>
        <v/>
      </c>
      <c r="AI33" s="41" t="str">
        <f t="shared" si="4"/>
        <v/>
      </c>
      <c r="AJ33" s="3" t="str">
        <f t="shared" si="17"/>
        <v xml:space="preserve"> </v>
      </c>
      <c r="AK33" s="3" t="str">
        <f t="shared" si="5"/>
        <v/>
      </c>
      <c r="AL33" s="3" t="str">
        <f t="shared" si="6"/>
        <v/>
      </c>
      <c r="AM33" s="3" t="str">
        <f t="shared" si="7"/>
        <v/>
      </c>
      <c r="AN33" s="42" t="str">
        <f t="shared" si="8"/>
        <v/>
      </c>
      <c r="AO33" s="3" t="str">
        <f t="shared" si="18"/>
        <v/>
      </c>
      <c r="AP33" s="3" t="str">
        <f t="shared" si="9"/>
        <v/>
      </c>
      <c r="AQ33" s="3" t="str">
        <f t="shared" si="15"/>
        <v/>
      </c>
      <c r="AR33" s="3" t="str">
        <f t="shared" si="19"/>
        <v/>
      </c>
      <c r="AS33" s="3" t="s">
        <v>77</v>
      </c>
      <c r="AT33" s="1"/>
      <c r="AU33" s="1" t="str">
        <f t="shared" si="10"/>
        <v>　</v>
      </c>
    </row>
    <row r="34" spans="1:47" ht="22.5" customHeight="1" x14ac:dyDescent="0.15">
      <c r="A34" s="84">
        <v>28</v>
      </c>
      <c r="B34" s="77"/>
      <c r="C34" s="77"/>
      <c r="D34" s="77"/>
      <c r="E34" s="189"/>
      <c r="F34" s="77"/>
      <c r="G34" s="77"/>
      <c r="H34" s="52"/>
      <c r="I34" s="114"/>
      <c r="J34" s="78"/>
      <c r="K34" s="79"/>
      <c r="L34" s="79"/>
      <c r="M34" s="79"/>
      <c r="N34" s="80"/>
      <c r="O34" s="79"/>
      <c r="P34" s="79"/>
      <c r="Q34" s="81" t="str">
        <f t="shared" si="11"/>
        <v/>
      </c>
      <c r="R34" s="79"/>
      <c r="S34" s="78"/>
      <c r="T34" s="79" t="str">
        <f t="shared" si="0"/>
        <v/>
      </c>
      <c r="U34" s="79"/>
      <c r="V34" s="82" t="str">
        <f t="shared" si="1"/>
        <v/>
      </c>
      <c r="W34" s="79"/>
      <c r="X34" s="82" t="str">
        <f t="shared" si="2"/>
        <v/>
      </c>
      <c r="Y34" s="65"/>
      <c r="Z34" s="83"/>
      <c r="AD34" s="3" t="str">
        <f t="shared" si="12"/>
        <v/>
      </c>
      <c r="AE34" s="39" t="str">
        <f t="shared" si="3"/>
        <v/>
      </c>
      <c r="AF34" s="40" t="str">
        <f>IF($AE34="","",VLOOKUP($AE34,'(種目・作業用)'!$A$2:$D$58,2,FALSE))</f>
        <v/>
      </c>
      <c r="AG34" s="40" t="str">
        <f>IF($AE34="","",VLOOKUP($AE34,'(種目・作業用)'!$A$2:$D$58,3,FALSE))</f>
        <v/>
      </c>
      <c r="AH34" s="40" t="str">
        <f>IF($AE34="","",VLOOKUP($AE34,'(種目・作業用)'!$A$2:$D$58,4,FALSE))</f>
        <v/>
      </c>
      <c r="AI34" s="41" t="str">
        <f t="shared" si="4"/>
        <v/>
      </c>
      <c r="AJ34" s="3" t="str">
        <f t="shared" si="17"/>
        <v xml:space="preserve"> </v>
      </c>
      <c r="AK34" s="3" t="str">
        <f t="shared" si="5"/>
        <v/>
      </c>
      <c r="AL34" s="3" t="str">
        <f t="shared" si="6"/>
        <v/>
      </c>
      <c r="AM34" s="3" t="str">
        <f t="shared" si="7"/>
        <v/>
      </c>
      <c r="AN34" s="42" t="str">
        <f t="shared" si="8"/>
        <v/>
      </c>
      <c r="AO34" s="3" t="str">
        <f t="shared" si="18"/>
        <v/>
      </c>
      <c r="AP34" s="3" t="str">
        <f t="shared" si="9"/>
        <v/>
      </c>
      <c r="AQ34" s="3" t="str">
        <f t="shared" si="15"/>
        <v/>
      </c>
      <c r="AR34" s="3" t="str">
        <f t="shared" si="19"/>
        <v/>
      </c>
      <c r="AS34" s="3" t="s">
        <v>77</v>
      </c>
      <c r="AT34" s="1"/>
      <c r="AU34" s="1" t="str">
        <f t="shared" si="10"/>
        <v>　</v>
      </c>
    </row>
    <row r="35" spans="1:47" ht="22.5" customHeight="1" x14ac:dyDescent="0.15">
      <c r="A35" s="84">
        <v>29</v>
      </c>
      <c r="B35" s="77"/>
      <c r="C35" s="77"/>
      <c r="D35" s="77"/>
      <c r="E35" s="189"/>
      <c r="F35" s="77"/>
      <c r="G35" s="77"/>
      <c r="H35" s="52"/>
      <c r="I35" s="114"/>
      <c r="J35" s="78"/>
      <c r="K35" s="79"/>
      <c r="L35" s="79"/>
      <c r="M35" s="79"/>
      <c r="N35" s="80"/>
      <c r="O35" s="79"/>
      <c r="P35" s="79"/>
      <c r="Q35" s="81" t="str">
        <f t="shared" si="11"/>
        <v/>
      </c>
      <c r="R35" s="79"/>
      <c r="S35" s="78"/>
      <c r="T35" s="79" t="str">
        <f t="shared" si="0"/>
        <v/>
      </c>
      <c r="U35" s="79"/>
      <c r="V35" s="82" t="str">
        <f t="shared" si="1"/>
        <v/>
      </c>
      <c r="W35" s="79"/>
      <c r="X35" s="82" t="str">
        <f t="shared" si="2"/>
        <v/>
      </c>
      <c r="Y35" s="65"/>
      <c r="Z35" s="83"/>
      <c r="AD35" s="3" t="str">
        <f t="shared" si="12"/>
        <v/>
      </c>
      <c r="AE35" s="39" t="str">
        <f t="shared" si="3"/>
        <v/>
      </c>
      <c r="AF35" s="40" t="str">
        <f>IF($AE35="","",VLOOKUP($AE35,'(種目・作業用)'!$A$2:$D$58,2,FALSE))</f>
        <v/>
      </c>
      <c r="AG35" s="40" t="str">
        <f>IF($AE35="","",VLOOKUP($AE35,'(種目・作業用)'!$A$2:$D$58,3,FALSE))</f>
        <v/>
      </c>
      <c r="AH35" s="40" t="str">
        <f>IF($AE35="","",VLOOKUP($AE35,'(種目・作業用)'!$A$2:$D$58,4,FALSE))</f>
        <v/>
      </c>
      <c r="AI35" s="41" t="str">
        <f t="shared" si="4"/>
        <v/>
      </c>
      <c r="AJ35" s="3" t="str">
        <f t="shared" si="17"/>
        <v xml:space="preserve"> </v>
      </c>
      <c r="AK35" s="3" t="str">
        <f t="shared" si="5"/>
        <v/>
      </c>
      <c r="AL35" s="3" t="str">
        <f t="shared" si="6"/>
        <v/>
      </c>
      <c r="AM35" s="3" t="str">
        <f t="shared" si="7"/>
        <v/>
      </c>
      <c r="AN35" s="42" t="str">
        <f t="shared" si="8"/>
        <v/>
      </c>
      <c r="AO35" s="3" t="str">
        <f t="shared" si="18"/>
        <v/>
      </c>
      <c r="AP35" s="3" t="str">
        <f t="shared" si="9"/>
        <v/>
      </c>
      <c r="AQ35" s="3" t="str">
        <f t="shared" si="15"/>
        <v/>
      </c>
      <c r="AR35" s="3" t="str">
        <f t="shared" si="19"/>
        <v/>
      </c>
      <c r="AS35" s="3" t="s">
        <v>77</v>
      </c>
      <c r="AT35" s="1"/>
      <c r="AU35" s="1" t="str">
        <f t="shared" si="10"/>
        <v>　</v>
      </c>
    </row>
    <row r="36" spans="1:47" ht="22.5" customHeight="1" x14ac:dyDescent="0.15">
      <c r="A36" s="84">
        <v>30</v>
      </c>
      <c r="B36" s="77"/>
      <c r="C36" s="77"/>
      <c r="D36" s="77"/>
      <c r="E36" s="189"/>
      <c r="F36" s="77"/>
      <c r="G36" s="77"/>
      <c r="H36" s="52"/>
      <c r="I36" s="114"/>
      <c r="J36" s="78"/>
      <c r="K36" s="79"/>
      <c r="L36" s="79"/>
      <c r="M36" s="79"/>
      <c r="N36" s="80"/>
      <c r="O36" s="79"/>
      <c r="P36" s="79"/>
      <c r="Q36" s="81" t="str">
        <f t="shared" si="11"/>
        <v/>
      </c>
      <c r="R36" s="79"/>
      <c r="S36" s="78"/>
      <c r="T36" s="79" t="str">
        <f t="shared" si="0"/>
        <v/>
      </c>
      <c r="U36" s="79"/>
      <c r="V36" s="82" t="str">
        <f t="shared" si="1"/>
        <v/>
      </c>
      <c r="W36" s="79"/>
      <c r="X36" s="82" t="str">
        <f t="shared" si="2"/>
        <v/>
      </c>
      <c r="Y36" s="65"/>
      <c r="Z36" s="83"/>
      <c r="AD36" s="3" t="str">
        <f t="shared" si="12"/>
        <v/>
      </c>
      <c r="AE36" s="39" t="str">
        <f t="shared" si="3"/>
        <v/>
      </c>
      <c r="AF36" s="40" t="str">
        <f>IF($AE36="","",VLOOKUP($AE36,'(種目・作業用)'!$A$2:$D$58,2,FALSE))</f>
        <v/>
      </c>
      <c r="AG36" s="40" t="str">
        <f>IF($AE36="","",VLOOKUP($AE36,'(種目・作業用)'!$A$2:$D$58,3,FALSE))</f>
        <v/>
      </c>
      <c r="AH36" s="40" t="str">
        <f>IF($AE36="","",VLOOKUP($AE36,'(種目・作業用)'!$A$2:$D$58,4,FALSE))</f>
        <v/>
      </c>
      <c r="AI36" s="41" t="str">
        <f t="shared" si="4"/>
        <v/>
      </c>
      <c r="AJ36" s="3" t="str">
        <f t="shared" si="17"/>
        <v xml:space="preserve"> </v>
      </c>
      <c r="AK36" s="3" t="str">
        <f t="shared" si="5"/>
        <v/>
      </c>
      <c r="AL36" s="3" t="str">
        <f t="shared" si="6"/>
        <v/>
      </c>
      <c r="AM36" s="3" t="str">
        <f t="shared" si="7"/>
        <v/>
      </c>
      <c r="AN36" s="42" t="str">
        <f t="shared" si="8"/>
        <v/>
      </c>
      <c r="AO36" s="3" t="str">
        <f t="shared" si="18"/>
        <v/>
      </c>
      <c r="AP36" s="3" t="str">
        <f t="shared" si="9"/>
        <v/>
      </c>
      <c r="AQ36" s="3" t="str">
        <f t="shared" si="15"/>
        <v/>
      </c>
      <c r="AR36" s="3" t="str">
        <f t="shared" si="19"/>
        <v/>
      </c>
      <c r="AS36" s="3" t="s">
        <v>77</v>
      </c>
      <c r="AT36" s="1"/>
      <c r="AU36" s="1" t="str">
        <f t="shared" si="10"/>
        <v>　</v>
      </c>
    </row>
    <row r="37" spans="1:47" ht="22.5" customHeight="1" x14ac:dyDescent="0.15">
      <c r="A37" s="84">
        <v>31</v>
      </c>
      <c r="B37" s="77"/>
      <c r="C37" s="77"/>
      <c r="D37" s="77"/>
      <c r="E37" s="189"/>
      <c r="F37" s="77"/>
      <c r="G37" s="77"/>
      <c r="H37" s="52"/>
      <c r="I37" s="114"/>
      <c r="J37" s="78"/>
      <c r="K37" s="79"/>
      <c r="L37" s="79"/>
      <c r="M37" s="79"/>
      <c r="N37" s="80"/>
      <c r="O37" s="79"/>
      <c r="P37" s="79"/>
      <c r="Q37" s="81" t="str">
        <f t="shared" si="11"/>
        <v/>
      </c>
      <c r="R37" s="79"/>
      <c r="S37" s="78"/>
      <c r="T37" s="79" t="str">
        <f t="shared" si="0"/>
        <v/>
      </c>
      <c r="U37" s="79"/>
      <c r="V37" s="82" t="str">
        <f t="shared" si="1"/>
        <v/>
      </c>
      <c r="W37" s="79"/>
      <c r="X37" s="82" t="str">
        <f t="shared" si="2"/>
        <v/>
      </c>
      <c r="Y37" s="65"/>
      <c r="Z37" s="83"/>
      <c r="AD37" s="3" t="str">
        <f t="shared" si="12"/>
        <v/>
      </c>
      <c r="AE37" s="39" t="str">
        <f t="shared" si="3"/>
        <v/>
      </c>
      <c r="AF37" s="40" t="str">
        <f>IF($AE37="","",VLOOKUP($AE37,'(種目・作業用)'!$A$2:$D$58,2,FALSE))</f>
        <v/>
      </c>
      <c r="AG37" s="40" t="str">
        <f>IF($AE37="","",VLOOKUP($AE37,'(種目・作業用)'!$A$2:$D$58,3,FALSE))</f>
        <v/>
      </c>
      <c r="AH37" s="40" t="str">
        <f>IF($AE37="","",VLOOKUP($AE37,'(種目・作業用)'!$A$2:$D$58,4,FALSE))</f>
        <v/>
      </c>
      <c r="AI37" s="41" t="str">
        <f t="shared" si="4"/>
        <v/>
      </c>
      <c r="AJ37" s="3" t="str">
        <f t="shared" si="17"/>
        <v xml:space="preserve"> </v>
      </c>
      <c r="AK37" s="3" t="str">
        <f t="shared" si="5"/>
        <v/>
      </c>
      <c r="AL37" s="3" t="str">
        <f t="shared" si="6"/>
        <v/>
      </c>
      <c r="AM37" s="3" t="str">
        <f t="shared" si="7"/>
        <v/>
      </c>
      <c r="AN37" s="42" t="str">
        <f t="shared" si="8"/>
        <v/>
      </c>
      <c r="AO37" s="3" t="str">
        <f t="shared" si="18"/>
        <v/>
      </c>
      <c r="AP37" s="3" t="str">
        <f t="shared" si="9"/>
        <v/>
      </c>
      <c r="AQ37" s="3" t="str">
        <f t="shared" si="15"/>
        <v/>
      </c>
      <c r="AR37" s="3" t="str">
        <f t="shared" si="19"/>
        <v/>
      </c>
      <c r="AS37" s="3" t="s">
        <v>77</v>
      </c>
      <c r="AT37" s="1"/>
      <c r="AU37" s="1" t="str">
        <f t="shared" si="10"/>
        <v>　</v>
      </c>
    </row>
    <row r="38" spans="1:47" ht="22.5" customHeight="1" x14ac:dyDescent="0.15">
      <c r="A38" s="84">
        <v>32</v>
      </c>
      <c r="B38" s="77"/>
      <c r="C38" s="77"/>
      <c r="D38" s="77"/>
      <c r="E38" s="189"/>
      <c r="F38" s="77"/>
      <c r="G38" s="77"/>
      <c r="H38" s="52"/>
      <c r="I38" s="114"/>
      <c r="J38" s="78"/>
      <c r="K38" s="79"/>
      <c r="L38" s="79"/>
      <c r="M38" s="79"/>
      <c r="N38" s="80"/>
      <c r="O38" s="79"/>
      <c r="P38" s="79"/>
      <c r="Q38" s="81" t="str">
        <f t="shared" si="11"/>
        <v/>
      </c>
      <c r="R38" s="79"/>
      <c r="S38" s="78"/>
      <c r="T38" s="79" t="str">
        <f t="shared" si="0"/>
        <v/>
      </c>
      <c r="U38" s="79"/>
      <c r="V38" s="82" t="str">
        <f t="shared" si="1"/>
        <v/>
      </c>
      <c r="W38" s="79"/>
      <c r="X38" s="82" t="str">
        <f t="shared" si="2"/>
        <v/>
      </c>
      <c r="Y38" s="65"/>
      <c r="Z38" s="83"/>
      <c r="AD38" s="3" t="str">
        <f t="shared" si="12"/>
        <v/>
      </c>
      <c r="AE38" s="39" t="str">
        <f t="shared" si="3"/>
        <v/>
      </c>
      <c r="AF38" s="40" t="str">
        <f>IF($AE38="","",VLOOKUP($AE38,'(種目・作業用)'!$A$2:$D$58,2,FALSE))</f>
        <v/>
      </c>
      <c r="AG38" s="40" t="str">
        <f>IF($AE38="","",VLOOKUP($AE38,'(種目・作業用)'!$A$2:$D$58,3,FALSE))</f>
        <v/>
      </c>
      <c r="AH38" s="40" t="str">
        <f>IF($AE38="","",VLOOKUP($AE38,'(種目・作業用)'!$A$2:$D$58,4,FALSE))</f>
        <v/>
      </c>
      <c r="AI38" s="41" t="str">
        <f t="shared" si="4"/>
        <v/>
      </c>
      <c r="AJ38" s="3" t="str">
        <f t="shared" si="17"/>
        <v xml:space="preserve"> </v>
      </c>
      <c r="AK38" s="3" t="str">
        <f t="shared" si="5"/>
        <v/>
      </c>
      <c r="AL38" s="3" t="str">
        <f t="shared" si="6"/>
        <v/>
      </c>
      <c r="AM38" s="3" t="str">
        <f t="shared" si="7"/>
        <v/>
      </c>
      <c r="AN38" s="42" t="str">
        <f t="shared" si="8"/>
        <v/>
      </c>
      <c r="AO38" s="3" t="str">
        <f t="shared" si="18"/>
        <v/>
      </c>
      <c r="AP38" s="3" t="str">
        <f t="shared" si="9"/>
        <v/>
      </c>
      <c r="AQ38" s="3" t="str">
        <f t="shared" si="15"/>
        <v/>
      </c>
      <c r="AR38" s="3" t="str">
        <f t="shared" si="19"/>
        <v/>
      </c>
      <c r="AS38" s="3" t="s">
        <v>77</v>
      </c>
      <c r="AT38" s="1"/>
      <c r="AU38" s="1" t="str">
        <f t="shared" si="10"/>
        <v>　</v>
      </c>
    </row>
    <row r="39" spans="1:47" ht="22.5" customHeight="1" x14ac:dyDescent="0.15">
      <c r="A39" s="84">
        <v>33</v>
      </c>
      <c r="B39" s="77"/>
      <c r="C39" s="77"/>
      <c r="D39" s="77"/>
      <c r="E39" s="189"/>
      <c r="F39" s="77"/>
      <c r="G39" s="77"/>
      <c r="H39" s="52"/>
      <c r="I39" s="114"/>
      <c r="J39" s="78"/>
      <c r="K39" s="79"/>
      <c r="L39" s="79"/>
      <c r="M39" s="79"/>
      <c r="N39" s="80"/>
      <c r="O39" s="79"/>
      <c r="P39" s="79"/>
      <c r="Q39" s="81" t="str">
        <f t="shared" si="11"/>
        <v/>
      </c>
      <c r="R39" s="79"/>
      <c r="S39" s="78"/>
      <c r="T39" s="79" t="str">
        <f t="shared" si="0"/>
        <v/>
      </c>
      <c r="U39" s="79"/>
      <c r="V39" s="82" t="str">
        <f t="shared" ref="V39:V70" si="20">IF(H39="","","月")</f>
        <v/>
      </c>
      <c r="W39" s="79"/>
      <c r="X39" s="82" t="str">
        <f t="shared" ref="X39:X70" si="21">IF(H39="","","日")</f>
        <v/>
      </c>
      <c r="Y39" s="65"/>
      <c r="Z39" s="83"/>
      <c r="AD39" s="3" t="str">
        <f t="shared" si="12"/>
        <v/>
      </c>
      <c r="AE39" s="39" t="str">
        <f t="shared" ref="AE39:AE70" si="22">IF(ISBLANK(H39),"",H39)</f>
        <v/>
      </c>
      <c r="AF39" s="40" t="str">
        <f>IF($AE39="","",VLOOKUP($AE39,'(種目・作業用)'!$A$2:$D$58,2,FALSE))</f>
        <v/>
      </c>
      <c r="AG39" s="40" t="str">
        <f>IF($AE39="","",VLOOKUP($AE39,'(種目・作業用)'!$A$2:$D$58,3,FALSE))</f>
        <v/>
      </c>
      <c r="AH39" s="40" t="str">
        <f>IF($AE39="","",VLOOKUP($AE39,'(種目・作業用)'!$A$2:$D$58,4,FALSE))</f>
        <v/>
      </c>
      <c r="AI39" s="41" t="str">
        <f t="shared" ref="AI39:AI70" si="23">IF(ISNUMBER(AD39),IF(LEN(J39)=2,CONCATENATE("0",J39,L39,N39),IF(LEN(J39)=1,CONCATENATE("00",J39,L39,N39),CONCATENATE("000",L39,N39))),"")</f>
        <v/>
      </c>
      <c r="AJ39" s="3" t="str">
        <f t="shared" si="17"/>
        <v xml:space="preserve"> </v>
      </c>
      <c r="AK39" s="3" t="str">
        <f t="shared" ref="AK39:AK70" si="24">IF(ISBLANK(B39),"",B39)</f>
        <v/>
      </c>
      <c r="AL39" s="3" t="str">
        <f t="shared" ref="AL39:AL70" si="25">IF(ISNUMBER(AK39),IF(ISBLANK(F39),AU39,CONCATENATE(AU39,"(",F39,")")),"")</f>
        <v/>
      </c>
      <c r="AM39" s="3" t="str">
        <f t="shared" ref="AM39:AM70" si="26">IF(ISNUMBER(AK39),D39,"")</f>
        <v/>
      </c>
      <c r="AN39" s="42" t="str">
        <f t="shared" ref="AN39:AN70" si="27">IF(ISNUMBER(AK39),VLOOKUP(AS39,$AS$132:$AT$179,2,FALSE),"")</f>
        <v/>
      </c>
      <c r="AO39" s="3" t="str">
        <f t="shared" si="18"/>
        <v/>
      </c>
      <c r="AP39" s="3" t="str">
        <f t="shared" ref="AP39:AP70" si="28">IF(ISBLANK(G39),"",IF(G39="男",1,2))</f>
        <v/>
      </c>
      <c r="AQ39" s="3" t="str">
        <f t="shared" si="15"/>
        <v/>
      </c>
      <c r="AR39" s="3" t="str">
        <f t="shared" si="19"/>
        <v/>
      </c>
      <c r="AS39" s="3" t="s">
        <v>77</v>
      </c>
      <c r="AT39" s="1"/>
      <c r="AU39" s="1" t="str">
        <f t="shared" ref="AU39:AU70" si="29">IF(LEN(C39)&gt;6,SUBSTITUTE(C39,"　",""),IF(LEN(C39)=6,C39,IF(LEN(C39)=5,CONCATENATE(C39,"　"),IF(LEN(C39)=4,CONCATENATE(SUBSTITUTE(C39,"　","　　"),"　"),CONCATENATE(SUBSTITUTE(C39,"　","　　　"),"　")))))</f>
        <v>　</v>
      </c>
    </row>
    <row r="40" spans="1:47" ht="22.5" customHeight="1" x14ac:dyDescent="0.15">
      <c r="A40" s="84">
        <v>34</v>
      </c>
      <c r="B40" s="77"/>
      <c r="C40" s="77"/>
      <c r="D40" s="77"/>
      <c r="E40" s="189"/>
      <c r="F40" s="77"/>
      <c r="G40" s="77"/>
      <c r="H40" s="52"/>
      <c r="I40" s="114"/>
      <c r="J40" s="78"/>
      <c r="K40" s="79"/>
      <c r="L40" s="79"/>
      <c r="M40" s="79"/>
      <c r="N40" s="80"/>
      <c r="O40" s="79"/>
      <c r="P40" s="79"/>
      <c r="Q40" s="81" t="str">
        <f t="shared" si="11"/>
        <v/>
      </c>
      <c r="R40" s="79"/>
      <c r="S40" s="78"/>
      <c r="T40" s="79" t="str">
        <f t="shared" si="0"/>
        <v/>
      </c>
      <c r="U40" s="79"/>
      <c r="V40" s="82" t="str">
        <f t="shared" si="20"/>
        <v/>
      </c>
      <c r="W40" s="79"/>
      <c r="X40" s="82" t="str">
        <f t="shared" si="21"/>
        <v/>
      </c>
      <c r="Y40" s="65"/>
      <c r="Z40" s="83"/>
      <c r="AD40" s="3" t="str">
        <f t="shared" si="12"/>
        <v/>
      </c>
      <c r="AE40" s="39" t="str">
        <f t="shared" si="22"/>
        <v/>
      </c>
      <c r="AF40" s="40" t="str">
        <f>IF($AE40="","",VLOOKUP($AE40,'(種目・作業用)'!$A$2:$D$58,2,FALSE))</f>
        <v/>
      </c>
      <c r="AG40" s="40" t="str">
        <f>IF($AE40="","",VLOOKUP($AE40,'(種目・作業用)'!$A$2:$D$58,3,FALSE))</f>
        <v/>
      </c>
      <c r="AH40" s="40" t="str">
        <f>IF($AE40="","",VLOOKUP($AE40,'(種目・作業用)'!$A$2:$D$58,4,FALSE))</f>
        <v/>
      </c>
      <c r="AI40" s="41" t="str">
        <f t="shared" si="23"/>
        <v/>
      </c>
      <c r="AJ40" s="3" t="str">
        <f t="shared" si="17"/>
        <v xml:space="preserve"> </v>
      </c>
      <c r="AK40" s="3" t="str">
        <f t="shared" si="24"/>
        <v/>
      </c>
      <c r="AL40" s="3" t="str">
        <f t="shared" si="25"/>
        <v/>
      </c>
      <c r="AM40" s="3" t="str">
        <f t="shared" si="26"/>
        <v/>
      </c>
      <c r="AN40" s="42" t="str">
        <f t="shared" si="27"/>
        <v/>
      </c>
      <c r="AO40" s="3" t="str">
        <f t="shared" si="18"/>
        <v/>
      </c>
      <c r="AP40" s="3" t="str">
        <f t="shared" si="28"/>
        <v/>
      </c>
      <c r="AQ40" s="3" t="str">
        <f t="shared" si="15"/>
        <v/>
      </c>
      <c r="AR40" s="3" t="str">
        <f t="shared" si="19"/>
        <v/>
      </c>
      <c r="AS40" s="3" t="s">
        <v>77</v>
      </c>
      <c r="AT40" s="1"/>
      <c r="AU40" s="1" t="str">
        <f t="shared" si="29"/>
        <v>　</v>
      </c>
    </row>
    <row r="41" spans="1:47" ht="22.5" customHeight="1" x14ac:dyDescent="0.15">
      <c r="A41" s="84">
        <v>35</v>
      </c>
      <c r="B41" s="77"/>
      <c r="C41" s="77"/>
      <c r="D41" s="77"/>
      <c r="E41" s="189"/>
      <c r="F41" s="77"/>
      <c r="G41" s="77"/>
      <c r="H41" s="52"/>
      <c r="I41" s="114"/>
      <c r="J41" s="78"/>
      <c r="K41" s="79"/>
      <c r="L41" s="79"/>
      <c r="M41" s="79"/>
      <c r="N41" s="80"/>
      <c r="O41" s="79"/>
      <c r="P41" s="79"/>
      <c r="Q41" s="81" t="str">
        <f t="shared" si="11"/>
        <v/>
      </c>
      <c r="R41" s="79"/>
      <c r="S41" s="78"/>
      <c r="T41" s="79" t="str">
        <f t="shared" si="0"/>
        <v/>
      </c>
      <c r="U41" s="79"/>
      <c r="V41" s="82" t="str">
        <f t="shared" si="20"/>
        <v/>
      </c>
      <c r="W41" s="79"/>
      <c r="X41" s="82" t="str">
        <f t="shared" si="21"/>
        <v/>
      </c>
      <c r="Y41" s="65"/>
      <c r="Z41" s="83"/>
      <c r="AD41" s="3" t="str">
        <f t="shared" si="12"/>
        <v/>
      </c>
      <c r="AE41" s="39" t="str">
        <f t="shared" si="22"/>
        <v/>
      </c>
      <c r="AF41" s="40" t="str">
        <f>IF($AE41="","",VLOOKUP($AE41,'(種目・作業用)'!$A$2:$D$58,2,FALSE))</f>
        <v/>
      </c>
      <c r="AG41" s="40" t="str">
        <f>IF($AE41="","",VLOOKUP($AE41,'(種目・作業用)'!$A$2:$D$58,3,FALSE))</f>
        <v/>
      </c>
      <c r="AH41" s="40" t="str">
        <f>IF($AE41="","",VLOOKUP($AE41,'(種目・作業用)'!$A$2:$D$58,4,FALSE))</f>
        <v/>
      </c>
      <c r="AI41" s="41" t="str">
        <f t="shared" si="23"/>
        <v/>
      </c>
      <c r="AJ41" s="3" t="str">
        <f t="shared" si="17"/>
        <v xml:space="preserve"> </v>
      </c>
      <c r="AK41" s="3" t="str">
        <f t="shared" si="24"/>
        <v/>
      </c>
      <c r="AL41" s="3" t="str">
        <f t="shared" si="25"/>
        <v/>
      </c>
      <c r="AM41" s="3" t="str">
        <f t="shared" si="26"/>
        <v/>
      </c>
      <c r="AN41" s="42" t="str">
        <f t="shared" si="27"/>
        <v/>
      </c>
      <c r="AO41" s="3" t="str">
        <f t="shared" si="18"/>
        <v/>
      </c>
      <c r="AP41" s="3" t="str">
        <f t="shared" si="28"/>
        <v/>
      </c>
      <c r="AQ41" s="3" t="str">
        <f t="shared" si="15"/>
        <v/>
      </c>
      <c r="AR41" s="3" t="str">
        <f t="shared" si="19"/>
        <v/>
      </c>
      <c r="AS41" s="3" t="s">
        <v>77</v>
      </c>
      <c r="AT41" s="1"/>
      <c r="AU41" s="1" t="str">
        <f t="shared" si="29"/>
        <v>　</v>
      </c>
    </row>
    <row r="42" spans="1:47" ht="22.5" customHeight="1" x14ac:dyDescent="0.15">
      <c r="A42" s="84">
        <v>36</v>
      </c>
      <c r="B42" s="77"/>
      <c r="C42" s="77"/>
      <c r="D42" s="77"/>
      <c r="E42" s="189"/>
      <c r="F42" s="77"/>
      <c r="G42" s="77"/>
      <c r="H42" s="52"/>
      <c r="I42" s="114"/>
      <c r="J42" s="78"/>
      <c r="K42" s="79"/>
      <c r="L42" s="79"/>
      <c r="M42" s="79"/>
      <c r="N42" s="80"/>
      <c r="O42" s="79"/>
      <c r="P42" s="79"/>
      <c r="Q42" s="81" t="str">
        <f t="shared" si="11"/>
        <v/>
      </c>
      <c r="R42" s="79"/>
      <c r="S42" s="78"/>
      <c r="T42" s="79" t="str">
        <f t="shared" si="0"/>
        <v/>
      </c>
      <c r="U42" s="79"/>
      <c r="V42" s="82" t="str">
        <f t="shared" si="20"/>
        <v/>
      </c>
      <c r="W42" s="79"/>
      <c r="X42" s="82" t="str">
        <f t="shared" si="21"/>
        <v/>
      </c>
      <c r="Y42" s="65"/>
      <c r="Z42" s="83"/>
      <c r="AD42" s="3" t="str">
        <f t="shared" si="12"/>
        <v/>
      </c>
      <c r="AE42" s="39" t="str">
        <f t="shared" si="22"/>
        <v/>
      </c>
      <c r="AF42" s="40" t="str">
        <f>IF($AE42="","",VLOOKUP($AE42,'(種目・作業用)'!$A$2:$D$58,2,FALSE))</f>
        <v/>
      </c>
      <c r="AG42" s="40" t="str">
        <f>IF($AE42="","",VLOOKUP($AE42,'(種目・作業用)'!$A$2:$D$58,3,FALSE))</f>
        <v/>
      </c>
      <c r="AH42" s="40" t="str">
        <f>IF($AE42="","",VLOOKUP($AE42,'(種目・作業用)'!$A$2:$D$58,4,FALSE))</f>
        <v/>
      </c>
      <c r="AI42" s="41" t="str">
        <f t="shared" si="23"/>
        <v/>
      </c>
      <c r="AJ42" s="3" t="str">
        <f t="shared" si="17"/>
        <v xml:space="preserve"> </v>
      </c>
      <c r="AK42" s="3" t="str">
        <f t="shared" si="24"/>
        <v/>
      </c>
      <c r="AL42" s="3" t="str">
        <f t="shared" si="25"/>
        <v/>
      </c>
      <c r="AM42" s="3" t="str">
        <f t="shared" si="26"/>
        <v/>
      </c>
      <c r="AN42" s="42" t="str">
        <f t="shared" si="27"/>
        <v/>
      </c>
      <c r="AO42" s="3" t="str">
        <f t="shared" si="18"/>
        <v/>
      </c>
      <c r="AP42" s="3" t="str">
        <f t="shared" si="28"/>
        <v/>
      </c>
      <c r="AQ42" s="3" t="str">
        <f t="shared" si="15"/>
        <v/>
      </c>
      <c r="AR42" s="3" t="str">
        <f t="shared" si="19"/>
        <v/>
      </c>
      <c r="AS42" s="3" t="s">
        <v>77</v>
      </c>
      <c r="AT42" s="1"/>
      <c r="AU42" s="1" t="str">
        <f t="shared" si="29"/>
        <v>　</v>
      </c>
    </row>
    <row r="43" spans="1:47" ht="22.5" customHeight="1" x14ac:dyDescent="0.15">
      <c r="A43" s="84">
        <v>37</v>
      </c>
      <c r="B43" s="77"/>
      <c r="C43" s="77"/>
      <c r="D43" s="77"/>
      <c r="E43" s="189"/>
      <c r="F43" s="77"/>
      <c r="G43" s="77"/>
      <c r="H43" s="52"/>
      <c r="I43" s="114"/>
      <c r="J43" s="78"/>
      <c r="K43" s="79"/>
      <c r="L43" s="79"/>
      <c r="M43" s="79"/>
      <c r="N43" s="80"/>
      <c r="O43" s="79"/>
      <c r="P43" s="79"/>
      <c r="Q43" s="81" t="str">
        <f t="shared" si="11"/>
        <v/>
      </c>
      <c r="R43" s="79"/>
      <c r="S43" s="78"/>
      <c r="T43" s="79" t="str">
        <f t="shared" si="0"/>
        <v/>
      </c>
      <c r="U43" s="79"/>
      <c r="V43" s="82" t="str">
        <f t="shared" si="20"/>
        <v/>
      </c>
      <c r="W43" s="79"/>
      <c r="X43" s="82" t="str">
        <f t="shared" si="21"/>
        <v/>
      </c>
      <c r="Y43" s="65"/>
      <c r="Z43" s="83"/>
      <c r="AD43" s="3" t="str">
        <f t="shared" si="12"/>
        <v/>
      </c>
      <c r="AE43" s="39" t="str">
        <f t="shared" si="22"/>
        <v/>
      </c>
      <c r="AF43" s="40" t="str">
        <f>IF($AE43="","",VLOOKUP($AE43,'(種目・作業用)'!$A$2:$D$58,2,FALSE))</f>
        <v/>
      </c>
      <c r="AG43" s="40" t="str">
        <f>IF($AE43="","",VLOOKUP($AE43,'(種目・作業用)'!$A$2:$D$58,3,FALSE))</f>
        <v/>
      </c>
      <c r="AH43" s="40" t="str">
        <f>IF($AE43="","",VLOOKUP($AE43,'(種目・作業用)'!$A$2:$D$58,4,FALSE))</f>
        <v/>
      </c>
      <c r="AI43" s="41" t="str">
        <f t="shared" si="23"/>
        <v/>
      </c>
      <c r="AJ43" s="3" t="str">
        <f t="shared" si="17"/>
        <v xml:space="preserve"> </v>
      </c>
      <c r="AK43" s="3" t="str">
        <f t="shared" si="24"/>
        <v/>
      </c>
      <c r="AL43" s="3" t="str">
        <f t="shared" si="25"/>
        <v/>
      </c>
      <c r="AM43" s="3" t="str">
        <f t="shared" si="26"/>
        <v/>
      </c>
      <c r="AN43" s="42" t="str">
        <f t="shared" si="27"/>
        <v/>
      </c>
      <c r="AO43" s="3" t="str">
        <f t="shared" si="18"/>
        <v/>
      </c>
      <c r="AP43" s="3" t="str">
        <f t="shared" si="28"/>
        <v/>
      </c>
      <c r="AQ43" s="3" t="str">
        <f t="shared" si="15"/>
        <v/>
      </c>
      <c r="AR43" s="3" t="str">
        <f t="shared" si="19"/>
        <v/>
      </c>
      <c r="AS43" s="3" t="s">
        <v>77</v>
      </c>
      <c r="AT43" s="1"/>
      <c r="AU43" s="1" t="str">
        <f t="shared" si="29"/>
        <v>　</v>
      </c>
    </row>
    <row r="44" spans="1:47" ht="22.5" customHeight="1" x14ac:dyDescent="0.15">
      <c r="A44" s="84">
        <v>38</v>
      </c>
      <c r="B44" s="77"/>
      <c r="C44" s="77"/>
      <c r="D44" s="77"/>
      <c r="E44" s="189"/>
      <c r="F44" s="77"/>
      <c r="G44" s="77"/>
      <c r="H44" s="52"/>
      <c r="I44" s="114"/>
      <c r="J44" s="78"/>
      <c r="K44" s="79"/>
      <c r="L44" s="79"/>
      <c r="M44" s="79"/>
      <c r="N44" s="80"/>
      <c r="O44" s="79"/>
      <c r="P44" s="79"/>
      <c r="Q44" s="81" t="str">
        <f t="shared" si="11"/>
        <v/>
      </c>
      <c r="R44" s="79"/>
      <c r="S44" s="78"/>
      <c r="T44" s="79" t="str">
        <f t="shared" si="0"/>
        <v/>
      </c>
      <c r="U44" s="79"/>
      <c r="V44" s="82" t="str">
        <f t="shared" si="20"/>
        <v/>
      </c>
      <c r="W44" s="79"/>
      <c r="X44" s="82" t="str">
        <f t="shared" si="21"/>
        <v/>
      </c>
      <c r="Y44" s="65"/>
      <c r="Z44" s="83"/>
      <c r="AD44" s="3" t="str">
        <f t="shared" si="12"/>
        <v/>
      </c>
      <c r="AE44" s="39" t="str">
        <f t="shared" si="22"/>
        <v/>
      </c>
      <c r="AF44" s="40" t="str">
        <f>IF($AE44="","",VLOOKUP($AE44,'(種目・作業用)'!$A$2:$D$58,2,FALSE))</f>
        <v/>
      </c>
      <c r="AG44" s="40" t="str">
        <f>IF($AE44="","",VLOOKUP($AE44,'(種目・作業用)'!$A$2:$D$58,3,FALSE))</f>
        <v/>
      </c>
      <c r="AH44" s="40" t="str">
        <f>IF($AE44="","",VLOOKUP($AE44,'(種目・作業用)'!$A$2:$D$58,4,FALSE))</f>
        <v/>
      </c>
      <c r="AI44" s="41" t="str">
        <f t="shared" si="23"/>
        <v/>
      </c>
      <c r="AJ44" s="3" t="str">
        <f t="shared" si="17"/>
        <v xml:space="preserve"> </v>
      </c>
      <c r="AK44" s="3" t="str">
        <f t="shared" si="24"/>
        <v/>
      </c>
      <c r="AL44" s="3" t="str">
        <f t="shared" si="25"/>
        <v/>
      </c>
      <c r="AM44" s="3" t="str">
        <f t="shared" si="26"/>
        <v/>
      </c>
      <c r="AN44" s="42" t="str">
        <f t="shared" si="27"/>
        <v/>
      </c>
      <c r="AO44" s="3" t="str">
        <f t="shared" si="18"/>
        <v/>
      </c>
      <c r="AP44" s="3" t="str">
        <f t="shared" si="28"/>
        <v/>
      </c>
      <c r="AQ44" s="3" t="str">
        <f t="shared" si="15"/>
        <v/>
      </c>
      <c r="AR44" s="3" t="str">
        <f t="shared" si="19"/>
        <v/>
      </c>
      <c r="AS44" s="3" t="s">
        <v>77</v>
      </c>
      <c r="AT44" s="1"/>
      <c r="AU44" s="1" t="str">
        <f t="shared" si="29"/>
        <v>　</v>
      </c>
    </row>
    <row r="45" spans="1:47" ht="22.5" customHeight="1" x14ac:dyDescent="0.15">
      <c r="A45" s="84">
        <v>39</v>
      </c>
      <c r="B45" s="77"/>
      <c r="C45" s="77"/>
      <c r="D45" s="77"/>
      <c r="E45" s="189"/>
      <c r="F45" s="77"/>
      <c r="G45" s="77"/>
      <c r="H45" s="52"/>
      <c r="I45" s="114"/>
      <c r="J45" s="78"/>
      <c r="K45" s="79"/>
      <c r="L45" s="79"/>
      <c r="M45" s="79"/>
      <c r="N45" s="80"/>
      <c r="O45" s="79"/>
      <c r="P45" s="79"/>
      <c r="Q45" s="81" t="str">
        <f t="shared" si="11"/>
        <v/>
      </c>
      <c r="R45" s="79"/>
      <c r="S45" s="78"/>
      <c r="T45" s="79" t="str">
        <f t="shared" si="0"/>
        <v/>
      </c>
      <c r="U45" s="79"/>
      <c r="V45" s="82" t="str">
        <f t="shared" si="20"/>
        <v/>
      </c>
      <c r="W45" s="79"/>
      <c r="X45" s="82" t="str">
        <f t="shared" si="21"/>
        <v/>
      </c>
      <c r="Y45" s="65"/>
      <c r="Z45" s="83"/>
      <c r="AD45" s="3" t="str">
        <f t="shared" si="12"/>
        <v/>
      </c>
      <c r="AE45" s="39" t="str">
        <f t="shared" si="22"/>
        <v/>
      </c>
      <c r="AF45" s="40" t="str">
        <f>IF($AE45="","",VLOOKUP($AE45,'(種目・作業用)'!$A$2:$D$58,2,FALSE))</f>
        <v/>
      </c>
      <c r="AG45" s="40" t="str">
        <f>IF($AE45="","",VLOOKUP($AE45,'(種目・作業用)'!$A$2:$D$58,3,FALSE))</f>
        <v/>
      </c>
      <c r="AH45" s="40" t="str">
        <f>IF($AE45="","",VLOOKUP($AE45,'(種目・作業用)'!$A$2:$D$58,4,FALSE))</f>
        <v/>
      </c>
      <c r="AI45" s="41" t="str">
        <f t="shared" si="23"/>
        <v/>
      </c>
      <c r="AJ45" s="3" t="str">
        <f t="shared" si="17"/>
        <v xml:space="preserve"> </v>
      </c>
      <c r="AK45" s="3" t="str">
        <f t="shared" si="24"/>
        <v/>
      </c>
      <c r="AL45" s="3" t="str">
        <f t="shared" si="25"/>
        <v/>
      </c>
      <c r="AM45" s="3" t="str">
        <f t="shared" si="26"/>
        <v/>
      </c>
      <c r="AN45" s="42" t="str">
        <f t="shared" si="27"/>
        <v/>
      </c>
      <c r="AO45" s="3" t="str">
        <f t="shared" si="18"/>
        <v/>
      </c>
      <c r="AP45" s="3" t="str">
        <f t="shared" si="28"/>
        <v/>
      </c>
      <c r="AQ45" s="3" t="str">
        <f t="shared" si="15"/>
        <v/>
      </c>
      <c r="AR45" s="3" t="str">
        <f t="shared" si="19"/>
        <v/>
      </c>
      <c r="AS45" s="3" t="s">
        <v>77</v>
      </c>
      <c r="AT45" s="1"/>
      <c r="AU45" s="1" t="str">
        <f t="shared" si="29"/>
        <v>　</v>
      </c>
    </row>
    <row r="46" spans="1:47" ht="22.5" customHeight="1" x14ac:dyDescent="0.15">
      <c r="A46" s="84">
        <v>40</v>
      </c>
      <c r="B46" s="77"/>
      <c r="C46" s="77"/>
      <c r="D46" s="77"/>
      <c r="E46" s="189"/>
      <c r="F46" s="77"/>
      <c r="G46" s="77"/>
      <c r="H46" s="52"/>
      <c r="I46" s="114"/>
      <c r="J46" s="78"/>
      <c r="K46" s="79"/>
      <c r="L46" s="79"/>
      <c r="M46" s="79"/>
      <c r="N46" s="80"/>
      <c r="O46" s="79"/>
      <c r="P46" s="79"/>
      <c r="Q46" s="81" t="str">
        <f t="shared" si="11"/>
        <v/>
      </c>
      <c r="R46" s="79"/>
      <c r="S46" s="78"/>
      <c r="T46" s="79" t="str">
        <f t="shared" si="0"/>
        <v/>
      </c>
      <c r="U46" s="79"/>
      <c r="V46" s="82" t="str">
        <f t="shared" si="20"/>
        <v/>
      </c>
      <c r="W46" s="79"/>
      <c r="X46" s="82" t="str">
        <f t="shared" si="21"/>
        <v/>
      </c>
      <c r="Y46" s="65"/>
      <c r="Z46" s="83"/>
      <c r="AD46" s="3" t="str">
        <f t="shared" si="12"/>
        <v/>
      </c>
      <c r="AE46" s="39" t="str">
        <f t="shared" si="22"/>
        <v/>
      </c>
      <c r="AF46" s="40" t="str">
        <f>IF($AE46="","",VLOOKUP($AE46,'(種目・作業用)'!$A$2:$D$58,2,FALSE))</f>
        <v/>
      </c>
      <c r="AG46" s="40" t="str">
        <f>IF($AE46="","",VLOOKUP($AE46,'(種目・作業用)'!$A$2:$D$58,3,FALSE))</f>
        <v/>
      </c>
      <c r="AH46" s="40" t="str">
        <f>IF($AE46="","",VLOOKUP($AE46,'(種目・作業用)'!$A$2:$D$58,4,FALSE))</f>
        <v/>
      </c>
      <c r="AI46" s="41" t="str">
        <f t="shared" si="23"/>
        <v/>
      </c>
      <c r="AJ46" s="3" t="str">
        <f t="shared" si="17"/>
        <v xml:space="preserve"> </v>
      </c>
      <c r="AK46" s="3" t="str">
        <f t="shared" si="24"/>
        <v/>
      </c>
      <c r="AL46" s="3" t="str">
        <f t="shared" si="25"/>
        <v/>
      </c>
      <c r="AM46" s="3" t="str">
        <f t="shared" si="26"/>
        <v/>
      </c>
      <c r="AN46" s="42" t="str">
        <f t="shared" si="27"/>
        <v/>
      </c>
      <c r="AO46" s="3" t="str">
        <f t="shared" si="18"/>
        <v/>
      </c>
      <c r="AP46" s="3" t="str">
        <f t="shared" si="28"/>
        <v/>
      </c>
      <c r="AQ46" s="3" t="str">
        <f t="shared" si="15"/>
        <v/>
      </c>
      <c r="AR46" s="3" t="str">
        <f t="shared" si="19"/>
        <v/>
      </c>
      <c r="AS46" s="3" t="s">
        <v>77</v>
      </c>
      <c r="AT46" s="1"/>
      <c r="AU46" s="1" t="str">
        <f t="shared" si="29"/>
        <v>　</v>
      </c>
    </row>
    <row r="47" spans="1:47" ht="22.5" customHeight="1" x14ac:dyDescent="0.15">
      <c r="A47" s="84">
        <v>41</v>
      </c>
      <c r="B47" s="77"/>
      <c r="C47" s="77"/>
      <c r="D47" s="77"/>
      <c r="E47" s="189"/>
      <c r="F47" s="77"/>
      <c r="G47" s="77"/>
      <c r="H47" s="52"/>
      <c r="I47" s="114"/>
      <c r="J47" s="78"/>
      <c r="K47" s="79"/>
      <c r="L47" s="79"/>
      <c r="M47" s="79"/>
      <c r="N47" s="80"/>
      <c r="O47" s="79"/>
      <c r="P47" s="79"/>
      <c r="Q47" s="81" t="str">
        <f t="shared" si="11"/>
        <v/>
      </c>
      <c r="R47" s="79"/>
      <c r="S47" s="78"/>
      <c r="T47" s="79" t="str">
        <f t="shared" si="0"/>
        <v/>
      </c>
      <c r="U47" s="79"/>
      <c r="V47" s="82" t="str">
        <f t="shared" si="20"/>
        <v/>
      </c>
      <c r="W47" s="79"/>
      <c r="X47" s="82" t="str">
        <f t="shared" si="21"/>
        <v/>
      </c>
      <c r="Y47" s="65"/>
      <c r="Z47" s="83"/>
      <c r="AD47" s="3" t="str">
        <f t="shared" si="12"/>
        <v/>
      </c>
      <c r="AE47" s="39" t="str">
        <f t="shared" si="22"/>
        <v/>
      </c>
      <c r="AF47" s="40" t="str">
        <f>IF($AE47="","",VLOOKUP($AE47,'(種目・作業用)'!$A$2:$D$58,2,FALSE))</f>
        <v/>
      </c>
      <c r="AG47" s="40" t="str">
        <f>IF($AE47="","",VLOOKUP($AE47,'(種目・作業用)'!$A$2:$D$58,3,FALSE))</f>
        <v/>
      </c>
      <c r="AH47" s="40" t="str">
        <f>IF($AE47="","",VLOOKUP($AE47,'(種目・作業用)'!$A$2:$D$58,4,FALSE))</f>
        <v/>
      </c>
      <c r="AI47" s="41" t="str">
        <f t="shared" si="23"/>
        <v/>
      </c>
      <c r="AJ47" s="3" t="str">
        <f t="shared" si="17"/>
        <v xml:space="preserve"> </v>
      </c>
      <c r="AK47" s="3" t="str">
        <f t="shared" si="24"/>
        <v/>
      </c>
      <c r="AL47" s="3" t="str">
        <f t="shared" si="25"/>
        <v/>
      </c>
      <c r="AM47" s="3" t="str">
        <f t="shared" si="26"/>
        <v/>
      </c>
      <c r="AN47" s="42" t="str">
        <f t="shared" si="27"/>
        <v/>
      </c>
      <c r="AO47" s="3" t="str">
        <f t="shared" si="18"/>
        <v/>
      </c>
      <c r="AP47" s="3" t="str">
        <f t="shared" si="28"/>
        <v/>
      </c>
      <c r="AQ47" s="3" t="str">
        <f t="shared" si="15"/>
        <v/>
      </c>
      <c r="AR47" s="3" t="str">
        <f t="shared" si="19"/>
        <v/>
      </c>
      <c r="AS47" s="3" t="s">
        <v>77</v>
      </c>
      <c r="AT47" s="1"/>
      <c r="AU47" s="1" t="str">
        <f t="shared" si="29"/>
        <v>　</v>
      </c>
    </row>
    <row r="48" spans="1:47" ht="22.5" customHeight="1" x14ac:dyDescent="0.15">
      <c r="A48" s="84">
        <v>42</v>
      </c>
      <c r="B48" s="77"/>
      <c r="C48" s="77"/>
      <c r="D48" s="77"/>
      <c r="E48" s="189"/>
      <c r="F48" s="77"/>
      <c r="G48" s="77"/>
      <c r="H48" s="52"/>
      <c r="I48" s="114"/>
      <c r="J48" s="78"/>
      <c r="K48" s="79"/>
      <c r="L48" s="79"/>
      <c r="M48" s="79"/>
      <c r="N48" s="80"/>
      <c r="O48" s="79"/>
      <c r="P48" s="79"/>
      <c r="Q48" s="81" t="str">
        <f t="shared" si="11"/>
        <v/>
      </c>
      <c r="R48" s="79"/>
      <c r="S48" s="78"/>
      <c r="T48" s="79" t="str">
        <f t="shared" si="0"/>
        <v/>
      </c>
      <c r="U48" s="79"/>
      <c r="V48" s="82" t="str">
        <f t="shared" si="20"/>
        <v/>
      </c>
      <c r="W48" s="79"/>
      <c r="X48" s="82" t="str">
        <f t="shared" si="21"/>
        <v/>
      </c>
      <c r="Y48" s="65"/>
      <c r="Z48" s="83"/>
      <c r="AD48" s="3" t="str">
        <f t="shared" si="12"/>
        <v/>
      </c>
      <c r="AE48" s="39" t="str">
        <f t="shared" si="22"/>
        <v/>
      </c>
      <c r="AF48" s="40" t="str">
        <f>IF($AE48="","",VLOOKUP($AE48,'(種目・作業用)'!$A$2:$D$58,2,FALSE))</f>
        <v/>
      </c>
      <c r="AG48" s="40" t="str">
        <f>IF($AE48="","",VLOOKUP($AE48,'(種目・作業用)'!$A$2:$D$58,3,FALSE))</f>
        <v/>
      </c>
      <c r="AH48" s="40" t="str">
        <f>IF($AE48="","",VLOOKUP($AE48,'(種目・作業用)'!$A$2:$D$58,4,FALSE))</f>
        <v/>
      </c>
      <c r="AI48" s="41" t="str">
        <f t="shared" si="23"/>
        <v/>
      </c>
      <c r="AJ48" s="3" t="str">
        <f t="shared" si="17"/>
        <v xml:space="preserve"> </v>
      </c>
      <c r="AK48" s="3" t="str">
        <f t="shared" si="24"/>
        <v/>
      </c>
      <c r="AL48" s="3" t="str">
        <f t="shared" si="25"/>
        <v/>
      </c>
      <c r="AM48" s="3" t="str">
        <f t="shared" si="26"/>
        <v/>
      </c>
      <c r="AN48" s="42" t="str">
        <f t="shared" si="27"/>
        <v/>
      </c>
      <c r="AO48" s="3" t="str">
        <f t="shared" si="18"/>
        <v/>
      </c>
      <c r="AP48" s="3" t="str">
        <f t="shared" si="28"/>
        <v/>
      </c>
      <c r="AQ48" s="3" t="str">
        <f t="shared" si="15"/>
        <v/>
      </c>
      <c r="AR48" s="3" t="str">
        <f t="shared" si="19"/>
        <v/>
      </c>
      <c r="AS48" s="3" t="s">
        <v>77</v>
      </c>
      <c r="AT48" s="1"/>
      <c r="AU48" s="1" t="str">
        <f t="shared" si="29"/>
        <v>　</v>
      </c>
    </row>
    <row r="49" spans="1:47" ht="22.5" customHeight="1" x14ac:dyDescent="0.15">
      <c r="A49" s="84">
        <v>43</v>
      </c>
      <c r="B49" s="77"/>
      <c r="C49" s="77"/>
      <c r="D49" s="77"/>
      <c r="E49" s="189"/>
      <c r="F49" s="77"/>
      <c r="G49" s="77"/>
      <c r="H49" s="52"/>
      <c r="I49" s="114"/>
      <c r="J49" s="78"/>
      <c r="K49" s="79"/>
      <c r="L49" s="79"/>
      <c r="M49" s="79"/>
      <c r="N49" s="80"/>
      <c r="O49" s="79"/>
      <c r="P49" s="79"/>
      <c r="Q49" s="81" t="str">
        <f t="shared" si="11"/>
        <v/>
      </c>
      <c r="R49" s="79"/>
      <c r="S49" s="78"/>
      <c r="T49" s="79" t="str">
        <f t="shared" si="0"/>
        <v/>
      </c>
      <c r="U49" s="79"/>
      <c r="V49" s="82" t="str">
        <f t="shared" si="20"/>
        <v/>
      </c>
      <c r="W49" s="79"/>
      <c r="X49" s="82" t="str">
        <f t="shared" si="21"/>
        <v/>
      </c>
      <c r="Y49" s="65"/>
      <c r="Z49" s="83"/>
      <c r="AD49" s="3" t="str">
        <f t="shared" si="12"/>
        <v/>
      </c>
      <c r="AE49" s="39" t="str">
        <f t="shared" si="22"/>
        <v/>
      </c>
      <c r="AF49" s="40" t="str">
        <f>IF($AE49="","",VLOOKUP($AE49,'(種目・作業用)'!$A$2:$D$58,2,FALSE))</f>
        <v/>
      </c>
      <c r="AG49" s="40" t="str">
        <f>IF($AE49="","",VLOOKUP($AE49,'(種目・作業用)'!$A$2:$D$58,3,FALSE))</f>
        <v/>
      </c>
      <c r="AH49" s="40" t="str">
        <f>IF($AE49="","",VLOOKUP($AE49,'(種目・作業用)'!$A$2:$D$58,4,FALSE))</f>
        <v/>
      </c>
      <c r="AI49" s="41" t="str">
        <f t="shared" si="23"/>
        <v/>
      </c>
      <c r="AJ49" s="3" t="str">
        <f t="shared" si="17"/>
        <v xml:space="preserve"> </v>
      </c>
      <c r="AK49" s="3" t="str">
        <f t="shared" si="24"/>
        <v/>
      </c>
      <c r="AL49" s="3" t="str">
        <f t="shared" si="25"/>
        <v/>
      </c>
      <c r="AM49" s="3" t="str">
        <f t="shared" si="26"/>
        <v/>
      </c>
      <c r="AN49" s="42" t="str">
        <f t="shared" si="27"/>
        <v/>
      </c>
      <c r="AO49" s="3" t="str">
        <f t="shared" si="18"/>
        <v/>
      </c>
      <c r="AP49" s="3" t="str">
        <f t="shared" si="28"/>
        <v/>
      </c>
      <c r="AQ49" s="3" t="str">
        <f t="shared" si="15"/>
        <v/>
      </c>
      <c r="AR49" s="3" t="str">
        <f t="shared" si="19"/>
        <v/>
      </c>
      <c r="AS49" s="3" t="s">
        <v>77</v>
      </c>
      <c r="AT49" s="1"/>
      <c r="AU49" s="1" t="str">
        <f t="shared" si="29"/>
        <v>　</v>
      </c>
    </row>
    <row r="50" spans="1:47" ht="22.5" customHeight="1" x14ac:dyDescent="0.15">
      <c r="A50" s="84">
        <v>44</v>
      </c>
      <c r="B50" s="77"/>
      <c r="C50" s="77"/>
      <c r="D50" s="77"/>
      <c r="E50" s="189"/>
      <c r="F50" s="77"/>
      <c r="G50" s="77"/>
      <c r="H50" s="52"/>
      <c r="I50" s="114"/>
      <c r="J50" s="78"/>
      <c r="K50" s="79"/>
      <c r="L50" s="79"/>
      <c r="M50" s="79"/>
      <c r="N50" s="80"/>
      <c r="O50" s="79"/>
      <c r="P50" s="79"/>
      <c r="Q50" s="81" t="str">
        <f t="shared" si="11"/>
        <v/>
      </c>
      <c r="R50" s="79"/>
      <c r="S50" s="78"/>
      <c r="T50" s="79" t="str">
        <f t="shared" si="0"/>
        <v/>
      </c>
      <c r="U50" s="79"/>
      <c r="V50" s="82" t="str">
        <f t="shared" si="20"/>
        <v/>
      </c>
      <c r="W50" s="79"/>
      <c r="X50" s="82" t="str">
        <f t="shared" si="21"/>
        <v/>
      </c>
      <c r="Y50" s="65"/>
      <c r="Z50" s="83"/>
      <c r="AD50" s="3" t="str">
        <f t="shared" si="12"/>
        <v/>
      </c>
      <c r="AE50" s="39" t="str">
        <f t="shared" si="22"/>
        <v/>
      </c>
      <c r="AF50" s="40" t="str">
        <f>IF($AE50="","",VLOOKUP($AE50,'(種目・作業用)'!$A$2:$D$58,2,FALSE))</f>
        <v/>
      </c>
      <c r="AG50" s="40" t="str">
        <f>IF($AE50="","",VLOOKUP($AE50,'(種目・作業用)'!$A$2:$D$58,3,FALSE))</f>
        <v/>
      </c>
      <c r="AH50" s="40" t="str">
        <f>IF($AE50="","",VLOOKUP($AE50,'(種目・作業用)'!$A$2:$D$58,4,FALSE))</f>
        <v/>
      </c>
      <c r="AI50" s="41" t="str">
        <f t="shared" si="23"/>
        <v/>
      </c>
      <c r="AJ50" s="3" t="str">
        <f t="shared" si="17"/>
        <v xml:space="preserve"> </v>
      </c>
      <c r="AK50" s="3" t="str">
        <f t="shared" si="24"/>
        <v/>
      </c>
      <c r="AL50" s="3" t="str">
        <f t="shared" si="25"/>
        <v/>
      </c>
      <c r="AM50" s="3" t="str">
        <f t="shared" si="26"/>
        <v/>
      </c>
      <c r="AN50" s="42" t="str">
        <f t="shared" si="27"/>
        <v/>
      </c>
      <c r="AO50" s="3" t="str">
        <f t="shared" si="18"/>
        <v/>
      </c>
      <c r="AP50" s="3" t="str">
        <f t="shared" si="28"/>
        <v/>
      </c>
      <c r="AQ50" s="3" t="str">
        <f t="shared" si="15"/>
        <v/>
      </c>
      <c r="AR50" s="3" t="str">
        <f t="shared" si="19"/>
        <v/>
      </c>
      <c r="AS50" s="3" t="s">
        <v>77</v>
      </c>
      <c r="AT50" s="1"/>
      <c r="AU50" s="1" t="str">
        <f t="shared" si="29"/>
        <v>　</v>
      </c>
    </row>
    <row r="51" spans="1:47" ht="22.5" customHeight="1" x14ac:dyDescent="0.15">
      <c r="A51" s="84">
        <v>45</v>
      </c>
      <c r="B51" s="77"/>
      <c r="C51" s="77"/>
      <c r="D51" s="77"/>
      <c r="E51" s="189"/>
      <c r="F51" s="77"/>
      <c r="G51" s="77"/>
      <c r="H51" s="52"/>
      <c r="I51" s="114"/>
      <c r="J51" s="78"/>
      <c r="K51" s="79"/>
      <c r="L51" s="79"/>
      <c r="M51" s="79"/>
      <c r="N51" s="80"/>
      <c r="O51" s="79"/>
      <c r="P51" s="79"/>
      <c r="Q51" s="81" t="str">
        <f t="shared" si="11"/>
        <v/>
      </c>
      <c r="R51" s="79"/>
      <c r="S51" s="78"/>
      <c r="T51" s="100" t="str">
        <f t="shared" si="0"/>
        <v/>
      </c>
      <c r="U51" s="79"/>
      <c r="V51" s="82" t="str">
        <f t="shared" si="20"/>
        <v/>
      </c>
      <c r="W51" s="79"/>
      <c r="X51" s="82" t="str">
        <f t="shared" si="21"/>
        <v/>
      </c>
      <c r="Y51" s="65"/>
      <c r="Z51" s="83"/>
      <c r="AD51" s="3" t="str">
        <f t="shared" si="12"/>
        <v/>
      </c>
      <c r="AE51" s="39" t="str">
        <f t="shared" si="22"/>
        <v/>
      </c>
      <c r="AF51" s="40" t="str">
        <f>IF($AE51="","",VLOOKUP($AE51,'(種目・作業用)'!$A$2:$D$58,2,FALSE))</f>
        <v/>
      </c>
      <c r="AG51" s="40" t="str">
        <f>IF($AE51="","",VLOOKUP($AE51,'(種目・作業用)'!$A$2:$D$58,3,FALSE))</f>
        <v/>
      </c>
      <c r="AH51" s="40" t="str">
        <f>IF($AE51="","",VLOOKUP($AE51,'(種目・作業用)'!$A$2:$D$58,4,FALSE))</f>
        <v/>
      </c>
      <c r="AI51" s="41" t="str">
        <f t="shared" si="23"/>
        <v/>
      </c>
      <c r="AJ51" s="3" t="str">
        <f t="shared" si="17"/>
        <v xml:space="preserve"> </v>
      </c>
      <c r="AK51" s="3" t="str">
        <f t="shared" si="24"/>
        <v/>
      </c>
      <c r="AL51" s="3" t="str">
        <f t="shared" si="25"/>
        <v/>
      </c>
      <c r="AM51" s="3" t="str">
        <f t="shared" si="26"/>
        <v/>
      </c>
      <c r="AN51" s="42" t="str">
        <f t="shared" si="27"/>
        <v/>
      </c>
      <c r="AO51" s="3" t="str">
        <f t="shared" si="18"/>
        <v/>
      </c>
      <c r="AP51" s="3" t="str">
        <f t="shared" si="28"/>
        <v/>
      </c>
      <c r="AQ51" s="3" t="str">
        <f t="shared" si="15"/>
        <v/>
      </c>
      <c r="AR51" s="3" t="str">
        <f t="shared" si="19"/>
        <v/>
      </c>
      <c r="AS51" s="3" t="s">
        <v>77</v>
      </c>
      <c r="AT51" s="1"/>
      <c r="AU51" s="1" t="str">
        <f t="shared" si="29"/>
        <v>　</v>
      </c>
    </row>
    <row r="52" spans="1:47" ht="22.5" customHeight="1" x14ac:dyDescent="0.15">
      <c r="A52" s="84">
        <v>46</v>
      </c>
      <c r="B52" s="77"/>
      <c r="C52" s="77"/>
      <c r="D52" s="77"/>
      <c r="E52" s="189"/>
      <c r="F52" s="77"/>
      <c r="G52" s="77"/>
      <c r="H52" s="52"/>
      <c r="I52" s="114"/>
      <c r="J52" s="78"/>
      <c r="K52" s="79"/>
      <c r="L52" s="79"/>
      <c r="M52" s="79"/>
      <c r="N52" s="80"/>
      <c r="O52" s="79"/>
      <c r="P52" s="79"/>
      <c r="Q52" s="81" t="str">
        <f t="shared" si="11"/>
        <v/>
      </c>
      <c r="R52" s="79"/>
      <c r="S52" s="78"/>
      <c r="T52" s="100" t="str">
        <f t="shared" si="0"/>
        <v/>
      </c>
      <c r="U52" s="79"/>
      <c r="V52" s="82" t="str">
        <f t="shared" si="20"/>
        <v/>
      </c>
      <c r="W52" s="79"/>
      <c r="X52" s="82" t="str">
        <f t="shared" si="21"/>
        <v/>
      </c>
      <c r="Y52" s="65"/>
      <c r="Z52" s="83"/>
      <c r="AD52" s="3" t="str">
        <f t="shared" si="12"/>
        <v/>
      </c>
      <c r="AE52" s="39" t="str">
        <f t="shared" si="22"/>
        <v/>
      </c>
      <c r="AF52" s="40" t="str">
        <f>IF($AE52="","",VLOOKUP($AE52,'(種目・作業用)'!$A$2:$D$58,2,FALSE))</f>
        <v/>
      </c>
      <c r="AG52" s="40" t="str">
        <f>IF($AE52="","",VLOOKUP($AE52,'(種目・作業用)'!$A$2:$D$58,3,FALSE))</f>
        <v/>
      </c>
      <c r="AH52" s="40" t="str">
        <f>IF($AE52="","",VLOOKUP($AE52,'(種目・作業用)'!$A$2:$D$58,4,FALSE))</f>
        <v/>
      </c>
      <c r="AI52" s="41" t="str">
        <f t="shared" si="23"/>
        <v/>
      </c>
      <c r="AJ52" s="3" t="str">
        <f t="shared" si="17"/>
        <v xml:space="preserve"> </v>
      </c>
      <c r="AK52" s="3" t="str">
        <f t="shared" si="24"/>
        <v/>
      </c>
      <c r="AL52" s="3" t="str">
        <f t="shared" si="25"/>
        <v/>
      </c>
      <c r="AM52" s="3" t="str">
        <f t="shared" si="26"/>
        <v/>
      </c>
      <c r="AN52" s="42" t="str">
        <f t="shared" si="27"/>
        <v/>
      </c>
      <c r="AO52" s="3" t="str">
        <f t="shared" si="18"/>
        <v/>
      </c>
      <c r="AP52" s="3" t="str">
        <f t="shared" si="28"/>
        <v/>
      </c>
      <c r="AQ52" s="3" t="str">
        <f t="shared" si="15"/>
        <v/>
      </c>
      <c r="AR52" s="3" t="str">
        <f t="shared" si="19"/>
        <v/>
      </c>
      <c r="AS52" s="3" t="s">
        <v>77</v>
      </c>
      <c r="AT52" s="1"/>
      <c r="AU52" s="1" t="str">
        <f t="shared" si="29"/>
        <v>　</v>
      </c>
    </row>
    <row r="53" spans="1:47" ht="22.5" customHeight="1" x14ac:dyDescent="0.15">
      <c r="A53" s="84">
        <v>47</v>
      </c>
      <c r="B53" s="77"/>
      <c r="C53" s="77"/>
      <c r="D53" s="77"/>
      <c r="E53" s="189"/>
      <c r="F53" s="77"/>
      <c r="G53" s="77"/>
      <c r="H53" s="52"/>
      <c r="I53" s="114"/>
      <c r="J53" s="78"/>
      <c r="K53" s="79"/>
      <c r="L53" s="79"/>
      <c r="M53" s="79"/>
      <c r="N53" s="80"/>
      <c r="O53" s="79"/>
      <c r="P53" s="79"/>
      <c r="Q53" s="81" t="str">
        <f t="shared" si="11"/>
        <v/>
      </c>
      <c r="R53" s="79"/>
      <c r="S53" s="78"/>
      <c r="T53" s="100" t="str">
        <f t="shared" si="0"/>
        <v/>
      </c>
      <c r="U53" s="79"/>
      <c r="V53" s="82" t="str">
        <f t="shared" si="20"/>
        <v/>
      </c>
      <c r="W53" s="79"/>
      <c r="X53" s="82" t="str">
        <f t="shared" si="21"/>
        <v/>
      </c>
      <c r="Y53" s="65"/>
      <c r="Z53" s="83"/>
      <c r="AD53" s="3" t="str">
        <f t="shared" si="12"/>
        <v/>
      </c>
      <c r="AE53" s="39" t="str">
        <f t="shared" si="22"/>
        <v/>
      </c>
      <c r="AF53" s="40" t="str">
        <f>IF($AE53="","",VLOOKUP($AE53,'(種目・作業用)'!$A$2:$D$58,2,FALSE))</f>
        <v/>
      </c>
      <c r="AG53" s="40" t="str">
        <f>IF($AE53="","",VLOOKUP($AE53,'(種目・作業用)'!$A$2:$D$58,3,FALSE))</f>
        <v/>
      </c>
      <c r="AH53" s="40" t="str">
        <f>IF($AE53="","",VLOOKUP($AE53,'(種目・作業用)'!$A$2:$D$58,4,FALSE))</f>
        <v/>
      </c>
      <c r="AI53" s="41" t="str">
        <f t="shared" si="23"/>
        <v/>
      </c>
      <c r="AJ53" s="3" t="str">
        <f t="shared" si="17"/>
        <v xml:space="preserve"> </v>
      </c>
      <c r="AK53" s="3" t="str">
        <f t="shared" si="24"/>
        <v/>
      </c>
      <c r="AL53" s="3" t="str">
        <f t="shared" si="25"/>
        <v/>
      </c>
      <c r="AM53" s="3" t="str">
        <f t="shared" si="26"/>
        <v/>
      </c>
      <c r="AN53" s="42" t="str">
        <f t="shared" si="27"/>
        <v/>
      </c>
      <c r="AO53" s="3" t="str">
        <f t="shared" si="18"/>
        <v/>
      </c>
      <c r="AP53" s="3" t="str">
        <f t="shared" si="28"/>
        <v/>
      </c>
      <c r="AQ53" s="3" t="str">
        <f t="shared" si="15"/>
        <v/>
      </c>
      <c r="AR53" s="3" t="str">
        <f t="shared" si="19"/>
        <v/>
      </c>
      <c r="AS53" s="3" t="s">
        <v>77</v>
      </c>
      <c r="AT53" s="1"/>
      <c r="AU53" s="1" t="str">
        <f t="shared" si="29"/>
        <v>　</v>
      </c>
    </row>
    <row r="54" spans="1:47" ht="22.5" customHeight="1" x14ac:dyDescent="0.15">
      <c r="A54" s="84">
        <v>48</v>
      </c>
      <c r="B54" s="77"/>
      <c r="C54" s="77"/>
      <c r="D54" s="77"/>
      <c r="E54" s="189"/>
      <c r="F54" s="77"/>
      <c r="G54" s="77"/>
      <c r="H54" s="52"/>
      <c r="I54" s="114"/>
      <c r="J54" s="78"/>
      <c r="K54" s="79"/>
      <c r="L54" s="79"/>
      <c r="M54" s="79"/>
      <c r="N54" s="80"/>
      <c r="O54" s="79"/>
      <c r="P54" s="79"/>
      <c r="Q54" s="81" t="str">
        <f t="shared" si="11"/>
        <v/>
      </c>
      <c r="R54" s="79"/>
      <c r="S54" s="78"/>
      <c r="T54" s="100" t="str">
        <f t="shared" si="0"/>
        <v/>
      </c>
      <c r="U54" s="79"/>
      <c r="V54" s="82" t="str">
        <f t="shared" si="20"/>
        <v/>
      </c>
      <c r="W54" s="79"/>
      <c r="X54" s="82" t="str">
        <f t="shared" si="21"/>
        <v/>
      </c>
      <c r="Y54" s="65"/>
      <c r="Z54" s="83"/>
      <c r="AD54" s="3" t="str">
        <f t="shared" si="12"/>
        <v/>
      </c>
      <c r="AE54" s="39" t="str">
        <f t="shared" si="22"/>
        <v/>
      </c>
      <c r="AF54" s="40" t="str">
        <f>IF($AE54="","",VLOOKUP($AE54,'(種目・作業用)'!$A$2:$D$58,2,FALSE))</f>
        <v/>
      </c>
      <c r="AG54" s="40" t="str">
        <f>IF($AE54="","",VLOOKUP($AE54,'(種目・作業用)'!$A$2:$D$58,3,FALSE))</f>
        <v/>
      </c>
      <c r="AH54" s="40" t="str">
        <f>IF($AE54="","",VLOOKUP($AE54,'(種目・作業用)'!$A$2:$D$58,4,FALSE))</f>
        <v/>
      </c>
      <c r="AI54" s="41" t="str">
        <f t="shared" si="23"/>
        <v/>
      </c>
      <c r="AJ54" s="3" t="str">
        <f t="shared" si="17"/>
        <v xml:space="preserve"> </v>
      </c>
      <c r="AK54" s="3" t="str">
        <f t="shared" si="24"/>
        <v/>
      </c>
      <c r="AL54" s="3" t="str">
        <f t="shared" si="25"/>
        <v/>
      </c>
      <c r="AM54" s="3" t="str">
        <f t="shared" si="26"/>
        <v/>
      </c>
      <c r="AN54" s="42" t="str">
        <f t="shared" si="27"/>
        <v/>
      </c>
      <c r="AO54" s="3" t="str">
        <f t="shared" si="18"/>
        <v/>
      </c>
      <c r="AP54" s="3" t="str">
        <f t="shared" si="28"/>
        <v/>
      </c>
      <c r="AQ54" s="3" t="str">
        <f t="shared" si="15"/>
        <v/>
      </c>
      <c r="AR54" s="3" t="str">
        <f t="shared" si="19"/>
        <v/>
      </c>
      <c r="AS54" s="3" t="s">
        <v>77</v>
      </c>
      <c r="AT54" s="1"/>
      <c r="AU54" s="1" t="str">
        <f t="shared" si="29"/>
        <v>　</v>
      </c>
    </row>
    <row r="55" spans="1:47" ht="22.5" customHeight="1" x14ac:dyDescent="0.15">
      <c r="A55" s="84">
        <v>49</v>
      </c>
      <c r="B55" s="77"/>
      <c r="C55" s="77"/>
      <c r="D55" s="77"/>
      <c r="E55" s="189"/>
      <c r="F55" s="77"/>
      <c r="G55" s="77"/>
      <c r="H55" s="52"/>
      <c r="I55" s="114"/>
      <c r="J55" s="78"/>
      <c r="K55" s="79"/>
      <c r="L55" s="79"/>
      <c r="M55" s="79"/>
      <c r="N55" s="80"/>
      <c r="O55" s="79"/>
      <c r="P55" s="79"/>
      <c r="Q55" s="81" t="str">
        <f t="shared" si="11"/>
        <v/>
      </c>
      <c r="R55" s="79"/>
      <c r="S55" s="78"/>
      <c r="T55" s="100" t="str">
        <f t="shared" si="0"/>
        <v/>
      </c>
      <c r="U55" s="79"/>
      <c r="V55" s="82" t="str">
        <f t="shared" si="20"/>
        <v/>
      </c>
      <c r="W55" s="79"/>
      <c r="X55" s="82" t="str">
        <f t="shared" si="21"/>
        <v/>
      </c>
      <c r="Y55" s="65"/>
      <c r="Z55" s="83"/>
      <c r="AD55" s="3" t="str">
        <f t="shared" si="12"/>
        <v/>
      </c>
      <c r="AE55" s="39" t="str">
        <f t="shared" si="22"/>
        <v/>
      </c>
      <c r="AF55" s="40" t="str">
        <f>IF($AE55="","",VLOOKUP($AE55,'(種目・作業用)'!$A$2:$D$58,2,FALSE))</f>
        <v/>
      </c>
      <c r="AG55" s="40" t="str">
        <f>IF($AE55="","",VLOOKUP($AE55,'(種目・作業用)'!$A$2:$D$58,3,FALSE))</f>
        <v/>
      </c>
      <c r="AH55" s="40" t="str">
        <f>IF($AE55="","",VLOOKUP($AE55,'(種目・作業用)'!$A$2:$D$58,4,FALSE))</f>
        <v/>
      </c>
      <c r="AI55" s="41" t="str">
        <f t="shared" si="23"/>
        <v/>
      </c>
      <c r="AJ55" s="3" t="str">
        <f t="shared" si="17"/>
        <v xml:space="preserve"> </v>
      </c>
      <c r="AK55" s="3" t="str">
        <f t="shared" si="24"/>
        <v/>
      </c>
      <c r="AL55" s="3" t="str">
        <f t="shared" si="25"/>
        <v/>
      </c>
      <c r="AM55" s="3" t="str">
        <f t="shared" si="26"/>
        <v/>
      </c>
      <c r="AN55" s="42" t="str">
        <f t="shared" si="27"/>
        <v/>
      </c>
      <c r="AO55" s="3" t="str">
        <f t="shared" si="18"/>
        <v/>
      </c>
      <c r="AP55" s="3" t="str">
        <f t="shared" si="28"/>
        <v/>
      </c>
      <c r="AQ55" s="3" t="str">
        <f t="shared" si="15"/>
        <v/>
      </c>
      <c r="AR55" s="3" t="str">
        <f t="shared" si="19"/>
        <v/>
      </c>
      <c r="AS55" s="3" t="s">
        <v>77</v>
      </c>
      <c r="AT55" s="1"/>
      <c r="AU55" s="1" t="str">
        <f t="shared" si="29"/>
        <v>　</v>
      </c>
    </row>
    <row r="56" spans="1:47" ht="22.5" customHeight="1" x14ac:dyDescent="0.15">
      <c r="A56" s="84">
        <v>50</v>
      </c>
      <c r="B56" s="77"/>
      <c r="C56" s="77"/>
      <c r="D56" s="77"/>
      <c r="E56" s="189"/>
      <c r="F56" s="77"/>
      <c r="G56" s="77"/>
      <c r="H56" s="52"/>
      <c r="I56" s="114"/>
      <c r="J56" s="78"/>
      <c r="K56" s="79"/>
      <c r="L56" s="79"/>
      <c r="M56" s="79"/>
      <c r="N56" s="80"/>
      <c r="O56" s="79"/>
      <c r="P56" s="79"/>
      <c r="Q56" s="81" t="str">
        <f t="shared" si="11"/>
        <v/>
      </c>
      <c r="R56" s="79"/>
      <c r="S56" s="78"/>
      <c r="T56" s="100" t="str">
        <f t="shared" si="0"/>
        <v/>
      </c>
      <c r="U56" s="79"/>
      <c r="V56" s="82" t="str">
        <f t="shared" si="20"/>
        <v/>
      </c>
      <c r="W56" s="79"/>
      <c r="X56" s="82" t="str">
        <f t="shared" si="21"/>
        <v/>
      </c>
      <c r="Y56" s="65"/>
      <c r="Z56" s="83"/>
      <c r="AD56" s="3" t="str">
        <f t="shared" si="12"/>
        <v/>
      </c>
      <c r="AE56" s="39" t="str">
        <f t="shared" si="22"/>
        <v/>
      </c>
      <c r="AF56" s="40" t="str">
        <f>IF($AE56="","",VLOOKUP($AE56,'(種目・作業用)'!$A$2:$D$58,2,FALSE))</f>
        <v/>
      </c>
      <c r="AG56" s="40" t="str">
        <f>IF($AE56="","",VLOOKUP($AE56,'(種目・作業用)'!$A$2:$D$58,3,FALSE))</f>
        <v/>
      </c>
      <c r="AH56" s="40" t="str">
        <f>IF($AE56="","",VLOOKUP($AE56,'(種目・作業用)'!$A$2:$D$58,4,FALSE))</f>
        <v/>
      </c>
      <c r="AI56" s="41" t="str">
        <f t="shared" si="23"/>
        <v/>
      </c>
      <c r="AJ56" s="3" t="str">
        <f t="shared" si="17"/>
        <v xml:space="preserve"> </v>
      </c>
      <c r="AK56" s="3" t="str">
        <f t="shared" si="24"/>
        <v/>
      </c>
      <c r="AL56" s="3" t="str">
        <f t="shared" si="25"/>
        <v/>
      </c>
      <c r="AM56" s="3" t="str">
        <f t="shared" si="26"/>
        <v/>
      </c>
      <c r="AN56" s="42" t="str">
        <f t="shared" si="27"/>
        <v/>
      </c>
      <c r="AO56" s="3" t="str">
        <f t="shared" si="18"/>
        <v/>
      </c>
      <c r="AP56" s="3" t="str">
        <f t="shared" si="28"/>
        <v/>
      </c>
      <c r="AQ56" s="3" t="str">
        <f t="shared" si="15"/>
        <v/>
      </c>
      <c r="AR56" s="3" t="str">
        <f t="shared" si="19"/>
        <v/>
      </c>
      <c r="AS56" s="3" t="s">
        <v>77</v>
      </c>
      <c r="AT56" s="1"/>
      <c r="AU56" s="1" t="str">
        <f t="shared" si="29"/>
        <v>　</v>
      </c>
    </row>
    <row r="57" spans="1:47" ht="22.5" customHeight="1" x14ac:dyDescent="0.15">
      <c r="A57" s="84">
        <v>51</v>
      </c>
      <c r="B57" s="77"/>
      <c r="C57" s="77"/>
      <c r="D57" s="77"/>
      <c r="E57" s="189"/>
      <c r="F57" s="77"/>
      <c r="G57" s="77"/>
      <c r="H57" s="52"/>
      <c r="I57" s="114"/>
      <c r="J57" s="78"/>
      <c r="K57" s="79"/>
      <c r="L57" s="79"/>
      <c r="M57" s="79"/>
      <c r="N57" s="80"/>
      <c r="O57" s="79"/>
      <c r="P57" s="79"/>
      <c r="Q57" s="81" t="str">
        <f t="shared" si="11"/>
        <v/>
      </c>
      <c r="R57" s="79"/>
      <c r="S57" s="78"/>
      <c r="T57" s="100" t="str">
        <f t="shared" si="0"/>
        <v/>
      </c>
      <c r="U57" s="79"/>
      <c r="V57" s="82" t="str">
        <f t="shared" si="20"/>
        <v/>
      </c>
      <c r="W57" s="79"/>
      <c r="X57" s="82" t="str">
        <f t="shared" si="21"/>
        <v/>
      </c>
      <c r="Y57" s="65"/>
      <c r="Z57" s="83"/>
      <c r="AD57" s="3" t="str">
        <f t="shared" si="12"/>
        <v/>
      </c>
      <c r="AE57" s="39" t="str">
        <f t="shared" si="22"/>
        <v/>
      </c>
      <c r="AF57" s="40" t="str">
        <f>IF($AE57="","",VLOOKUP($AE57,'(種目・作業用)'!$A$2:$D$58,2,FALSE))</f>
        <v/>
      </c>
      <c r="AG57" s="40" t="str">
        <f>IF($AE57="","",VLOOKUP($AE57,'(種目・作業用)'!$A$2:$D$58,3,FALSE))</f>
        <v/>
      </c>
      <c r="AH57" s="40" t="str">
        <f>IF($AE57="","",VLOOKUP($AE57,'(種目・作業用)'!$A$2:$D$58,4,FALSE))</f>
        <v/>
      </c>
      <c r="AI57" s="41" t="str">
        <f t="shared" si="23"/>
        <v/>
      </c>
      <c r="AJ57" s="3" t="str">
        <f t="shared" ref="AJ57:AJ81" si="30">IF(AI57="000",AH57,CONCATENATE(AH57," ",AI57))</f>
        <v xml:space="preserve"> </v>
      </c>
      <c r="AK57" s="3" t="str">
        <f t="shared" si="24"/>
        <v/>
      </c>
      <c r="AL57" s="3" t="str">
        <f t="shared" si="25"/>
        <v/>
      </c>
      <c r="AM57" s="3" t="str">
        <f t="shared" si="26"/>
        <v/>
      </c>
      <c r="AN57" s="42" t="str">
        <f t="shared" si="27"/>
        <v/>
      </c>
      <c r="AO57" s="3" t="str">
        <f t="shared" ref="AO57:AO81" si="31">IF(ISNUMBER(AK57),$AO$4,"")</f>
        <v/>
      </c>
      <c r="AP57" s="3" t="str">
        <f t="shared" si="28"/>
        <v/>
      </c>
      <c r="AQ57" s="3" t="str">
        <f t="shared" si="15"/>
        <v/>
      </c>
      <c r="AR57" s="3" t="str">
        <f t="shared" ref="AR57:AR81" si="32">IF(ISNUMBER(AK57),$AM$4,"")</f>
        <v/>
      </c>
      <c r="AS57" s="3" t="s">
        <v>77</v>
      </c>
      <c r="AT57" s="1"/>
      <c r="AU57" s="1" t="str">
        <f t="shared" si="29"/>
        <v>　</v>
      </c>
    </row>
    <row r="58" spans="1:47" ht="22.5" customHeight="1" x14ac:dyDescent="0.15">
      <c r="A58" s="84">
        <v>52</v>
      </c>
      <c r="B58" s="77"/>
      <c r="C58" s="77"/>
      <c r="D58" s="77"/>
      <c r="E58" s="189"/>
      <c r="F58" s="77"/>
      <c r="G58" s="77"/>
      <c r="H58" s="52"/>
      <c r="I58" s="114"/>
      <c r="J58" s="78"/>
      <c r="K58" s="79"/>
      <c r="L58" s="79"/>
      <c r="M58" s="79"/>
      <c r="N58" s="80"/>
      <c r="O58" s="79"/>
      <c r="P58" s="79"/>
      <c r="Q58" s="81" t="str">
        <f t="shared" si="11"/>
        <v/>
      </c>
      <c r="R58" s="79"/>
      <c r="S58" s="78"/>
      <c r="T58" s="100" t="str">
        <f t="shared" si="0"/>
        <v/>
      </c>
      <c r="U58" s="79"/>
      <c r="V58" s="82" t="str">
        <f t="shared" si="20"/>
        <v/>
      </c>
      <c r="W58" s="79"/>
      <c r="X58" s="82" t="str">
        <f t="shared" si="21"/>
        <v/>
      </c>
      <c r="Y58" s="65"/>
      <c r="Z58" s="83"/>
      <c r="AD58" s="3" t="str">
        <f t="shared" si="12"/>
        <v/>
      </c>
      <c r="AE58" s="39" t="str">
        <f t="shared" si="22"/>
        <v/>
      </c>
      <c r="AF58" s="40" t="str">
        <f>IF($AE58="","",VLOOKUP($AE58,'(種目・作業用)'!$A$2:$D$58,2,FALSE))</f>
        <v/>
      </c>
      <c r="AG58" s="40" t="str">
        <f>IF($AE58="","",VLOOKUP($AE58,'(種目・作業用)'!$A$2:$D$58,3,FALSE))</f>
        <v/>
      </c>
      <c r="AH58" s="40" t="str">
        <f>IF($AE58="","",VLOOKUP($AE58,'(種目・作業用)'!$A$2:$D$58,4,FALSE))</f>
        <v/>
      </c>
      <c r="AI58" s="41" t="str">
        <f t="shared" si="23"/>
        <v/>
      </c>
      <c r="AJ58" s="3" t="str">
        <f t="shared" si="30"/>
        <v xml:space="preserve"> </v>
      </c>
      <c r="AK58" s="3" t="str">
        <f t="shared" si="24"/>
        <v/>
      </c>
      <c r="AL58" s="3" t="str">
        <f t="shared" si="25"/>
        <v/>
      </c>
      <c r="AM58" s="3" t="str">
        <f t="shared" si="26"/>
        <v/>
      </c>
      <c r="AN58" s="42" t="str">
        <f t="shared" si="27"/>
        <v/>
      </c>
      <c r="AO58" s="3" t="str">
        <f t="shared" si="31"/>
        <v/>
      </c>
      <c r="AP58" s="3" t="str">
        <f t="shared" si="28"/>
        <v/>
      </c>
      <c r="AQ58" s="3" t="str">
        <f t="shared" si="15"/>
        <v/>
      </c>
      <c r="AR58" s="3" t="str">
        <f t="shared" si="32"/>
        <v/>
      </c>
      <c r="AS58" s="3" t="s">
        <v>77</v>
      </c>
      <c r="AT58" s="1"/>
      <c r="AU58" s="1" t="str">
        <f t="shared" si="29"/>
        <v>　</v>
      </c>
    </row>
    <row r="59" spans="1:47" ht="22.5" customHeight="1" x14ac:dyDescent="0.15">
      <c r="A59" s="84">
        <v>53</v>
      </c>
      <c r="B59" s="77"/>
      <c r="C59" s="77"/>
      <c r="D59" s="77"/>
      <c r="E59" s="189"/>
      <c r="F59" s="77"/>
      <c r="G59" s="77"/>
      <c r="H59" s="52"/>
      <c r="I59" s="114"/>
      <c r="J59" s="78"/>
      <c r="K59" s="79"/>
      <c r="L59" s="79"/>
      <c r="M59" s="79"/>
      <c r="N59" s="80"/>
      <c r="O59" s="79"/>
      <c r="P59" s="79"/>
      <c r="Q59" s="81" t="str">
        <f t="shared" si="11"/>
        <v/>
      </c>
      <c r="R59" s="79"/>
      <c r="S59" s="78"/>
      <c r="T59" s="100" t="str">
        <f t="shared" si="0"/>
        <v/>
      </c>
      <c r="U59" s="79"/>
      <c r="V59" s="82" t="str">
        <f t="shared" si="20"/>
        <v/>
      </c>
      <c r="W59" s="79"/>
      <c r="X59" s="82" t="str">
        <f t="shared" si="21"/>
        <v/>
      </c>
      <c r="Y59" s="65"/>
      <c r="Z59" s="83"/>
      <c r="AD59" s="3" t="str">
        <f t="shared" si="12"/>
        <v/>
      </c>
      <c r="AE59" s="39" t="str">
        <f t="shared" si="22"/>
        <v/>
      </c>
      <c r="AF59" s="40" t="str">
        <f>IF($AE59="","",VLOOKUP($AE59,'(種目・作業用)'!$A$2:$D$58,2,FALSE))</f>
        <v/>
      </c>
      <c r="AG59" s="40" t="str">
        <f>IF($AE59="","",VLOOKUP($AE59,'(種目・作業用)'!$A$2:$D$58,3,FALSE))</f>
        <v/>
      </c>
      <c r="AH59" s="40" t="str">
        <f>IF($AE59="","",VLOOKUP($AE59,'(種目・作業用)'!$A$2:$D$58,4,FALSE))</f>
        <v/>
      </c>
      <c r="AI59" s="41" t="str">
        <f t="shared" si="23"/>
        <v/>
      </c>
      <c r="AJ59" s="3" t="str">
        <f t="shared" si="30"/>
        <v xml:space="preserve"> </v>
      </c>
      <c r="AK59" s="3" t="str">
        <f t="shared" si="24"/>
        <v/>
      </c>
      <c r="AL59" s="3" t="str">
        <f t="shared" si="25"/>
        <v/>
      </c>
      <c r="AM59" s="3" t="str">
        <f t="shared" si="26"/>
        <v/>
      </c>
      <c r="AN59" s="42" t="str">
        <f t="shared" si="27"/>
        <v/>
      </c>
      <c r="AO59" s="3" t="str">
        <f t="shared" si="31"/>
        <v/>
      </c>
      <c r="AP59" s="3" t="str">
        <f t="shared" si="28"/>
        <v/>
      </c>
      <c r="AQ59" s="3" t="str">
        <f t="shared" si="15"/>
        <v/>
      </c>
      <c r="AR59" s="3" t="str">
        <f t="shared" si="32"/>
        <v/>
      </c>
      <c r="AS59" s="3" t="s">
        <v>77</v>
      </c>
      <c r="AT59" s="1"/>
      <c r="AU59" s="1" t="str">
        <f t="shared" si="29"/>
        <v>　</v>
      </c>
    </row>
    <row r="60" spans="1:47" ht="22.5" customHeight="1" x14ac:dyDescent="0.15">
      <c r="A60" s="84">
        <v>54</v>
      </c>
      <c r="B60" s="77"/>
      <c r="C60" s="77"/>
      <c r="D60" s="77"/>
      <c r="E60" s="189"/>
      <c r="F60" s="77"/>
      <c r="G60" s="77"/>
      <c r="H60" s="52"/>
      <c r="I60" s="114"/>
      <c r="J60" s="78"/>
      <c r="K60" s="79"/>
      <c r="L60" s="79"/>
      <c r="M60" s="79"/>
      <c r="N60" s="80"/>
      <c r="O60" s="79"/>
      <c r="P60" s="79"/>
      <c r="Q60" s="81" t="str">
        <f t="shared" si="11"/>
        <v/>
      </c>
      <c r="R60" s="79"/>
      <c r="S60" s="78"/>
      <c r="T60" s="100" t="str">
        <f t="shared" si="0"/>
        <v/>
      </c>
      <c r="U60" s="79"/>
      <c r="V60" s="82" t="str">
        <f t="shared" si="20"/>
        <v/>
      </c>
      <c r="W60" s="79"/>
      <c r="X60" s="82" t="str">
        <f t="shared" si="21"/>
        <v/>
      </c>
      <c r="Y60" s="65"/>
      <c r="Z60" s="83"/>
      <c r="AD60" s="3" t="str">
        <f t="shared" si="12"/>
        <v/>
      </c>
      <c r="AE60" s="39" t="str">
        <f t="shared" si="22"/>
        <v/>
      </c>
      <c r="AF60" s="40" t="str">
        <f>IF($AE60="","",VLOOKUP($AE60,'(種目・作業用)'!$A$2:$D$58,2,FALSE))</f>
        <v/>
      </c>
      <c r="AG60" s="40" t="str">
        <f>IF($AE60="","",VLOOKUP($AE60,'(種目・作業用)'!$A$2:$D$58,3,FALSE))</f>
        <v/>
      </c>
      <c r="AH60" s="40" t="str">
        <f>IF($AE60="","",VLOOKUP($AE60,'(種目・作業用)'!$A$2:$D$58,4,FALSE))</f>
        <v/>
      </c>
      <c r="AI60" s="41" t="str">
        <f t="shared" si="23"/>
        <v/>
      </c>
      <c r="AJ60" s="3" t="str">
        <f t="shared" si="30"/>
        <v xml:space="preserve"> </v>
      </c>
      <c r="AK60" s="3" t="str">
        <f t="shared" si="24"/>
        <v/>
      </c>
      <c r="AL60" s="3" t="str">
        <f t="shared" si="25"/>
        <v/>
      </c>
      <c r="AM60" s="3" t="str">
        <f t="shared" si="26"/>
        <v/>
      </c>
      <c r="AN60" s="42" t="str">
        <f t="shared" si="27"/>
        <v/>
      </c>
      <c r="AO60" s="3" t="str">
        <f t="shared" si="31"/>
        <v/>
      </c>
      <c r="AP60" s="3" t="str">
        <f t="shared" si="28"/>
        <v/>
      </c>
      <c r="AQ60" s="3" t="str">
        <f t="shared" si="15"/>
        <v/>
      </c>
      <c r="AR60" s="3" t="str">
        <f t="shared" si="32"/>
        <v/>
      </c>
      <c r="AS60" s="3" t="s">
        <v>77</v>
      </c>
      <c r="AT60" s="1"/>
      <c r="AU60" s="1" t="str">
        <f t="shared" si="29"/>
        <v>　</v>
      </c>
    </row>
    <row r="61" spans="1:47" ht="22.5" customHeight="1" x14ac:dyDescent="0.15">
      <c r="A61" s="84">
        <v>55</v>
      </c>
      <c r="B61" s="77"/>
      <c r="C61" s="77"/>
      <c r="D61" s="77"/>
      <c r="E61" s="189"/>
      <c r="F61" s="77"/>
      <c r="G61" s="77"/>
      <c r="H61" s="52"/>
      <c r="I61" s="114"/>
      <c r="J61" s="78"/>
      <c r="K61" s="79"/>
      <c r="L61" s="79"/>
      <c r="M61" s="79"/>
      <c r="N61" s="80"/>
      <c r="O61" s="79"/>
      <c r="P61" s="79"/>
      <c r="Q61" s="81" t="str">
        <f t="shared" si="11"/>
        <v/>
      </c>
      <c r="R61" s="79"/>
      <c r="S61" s="78"/>
      <c r="T61" s="100" t="str">
        <f t="shared" si="0"/>
        <v/>
      </c>
      <c r="U61" s="79"/>
      <c r="V61" s="82" t="str">
        <f t="shared" si="20"/>
        <v/>
      </c>
      <c r="W61" s="79"/>
      <c r="X61" s="82" t="str">
        <f t="shared" si="21"/>
        <v/>
      </c>
      <c r="Y61" s="65"/>
      <c r="Z61" s="83"/>
      <c r="AD61" s="3" t="str">
        <f t="shared" si="12"/>
        <v/>
      </c>
      <c r="AE61" s="39" t="str">
        <f t="shared" si="22"/>
        <v/>
      </c>
      <c r="AF61" s="40" t="str">
        <f>IF($AE61="","",VLOOKUP($AE61,'(種目・作業用)'!$A$2:$D$58,2,FALSE))</f>
        <v/>
      </c>
      <c r="AG61" s="40" t="str">
        <f>IF($AE61="","",VLOOKUP($AE61,'(種目・作業用)'!$A$2:$D$58,3,FALSE))</f>
        <v/>
      </c>
      <c r="AH61" s="40" t="str">
        <f>IF($AE61="","",VLOOKUP($AE61,'(種目・作業用)'!$A$2:$D$58,4,FALSE))</f>
        <v/>
      </c>
      <c r="AI61" s="41" t="str">
        <f t="shared" si="23"/>
        <v/>
      </c>
      <c r="AJ61" s="3" t="str">
        <f t="shared" si="30"/>
        <v xml:space="preserve"> </v>
      </c>
      <c r="AK61" s="3" t="str">
        <f t="shared" si="24"/>
        <v/>
      </c>
      <c r="AL61" s="3" t="str">
        <f t="shared" si="25"/>
        <v/>
      </c>
      <c r="AM61" s="3" t="str">
        <f t="shared" si="26"/>
        <v/>
      </c>
      <c r="AN61" s="42" t="str">
        <f t="shared" si="27"/>
        <v/>
      </c>
      <c r="AO61" s="3" t="str">
        <f t="shared" si="31"/>
        <v/>
      </c>
      <c r="AP61" s="3" t="str">
        <f t="shared" si="28"/>
        <v/>
      </c>
      <c r="AQ61" s="3" t="str">
        <f t="shared" si="15"/>
        <v/>
      </c>
      <c r="AR61" s="3" t="str">
        <f t="shared" si="32"/>
        <v/>
      </c>
      <c r="AS61" s="3" t="s">
        <v>77</v>
      </c>
      <c r="AT61" s="1"/>
      <c r="AU61" s="1" t="str">
        <f t="shared" si="29"/>
        <v>　</v>
      </c>
    </row>
    <row r="62" spans="1:47" ht="22.5" customHeight="1" x14ac:dyDescent="0.15">
      <c r="A62" s="84">
        <v>56</v>
      </c>
      <c r="B62" s="77"/>
      <c r="C62" s="77"/>
      <c r="D62" s="77"/>
      <c r="E62" s="189"/>
      <c r="F62" s="77"/>
      <c r="G62" s="77"/>
      <c r="H62" s="52"/>
      <c r="I62" s="114"/>
      <c r="J62" s="78"/>
      <c r="K62" s="79"/>
      <c r="L62" s="79"/>
      <c r="M62" s="79"/>
      <c r="N62" s="80"/>
      <c r="O62" s="79"/>
      <c r="P62" s="79"/>
      <c r="Q62" s="81" t="str">
        <f t="shared" si="11"/>
        <v/>
      </c>
      <c r="R62" s="79"/>
      <c r="S62" s="78"/>
      <c r="T62" s="100" t="str">
        <f t="shared" si="0"/>
        <v/>
      </c>
      <c r="U62" s="79"/>
      <c r="V62" s="82" t="str">
        <f t="shared" si="20"/>
        <v/>
      </c>
      <c r="W62" s="79"/>
      <c r="X62" s="82" t="str">
        <f t="shared" si="21"/>
        <v/>
      </c>
      <c r="Y62" s="65"/>
      <c r="Z62" s="83"/>
      <c r="AD62" s="3" t="str">
        <f t="shared" si="12"/>
        <v/>
      </c>
      <c r="AE62" s="39" t="str">
        <f t="shared" si="22"/>
        <v/>
      </c>
      <c r="AF62" s="40" t="str">
        <f>IF($AE62="","",VLOOKUP($AE62,'(種目・作業用)'!$A$2:$D$58,2,FALSE))</f>
        <v/>
      </c>
      <c r="AG62" s="40" t="str">
        <f>IF($AE62="","",VLOOKUP($AE62,'(種目・作業用)'!$A$2:$D$58,3,FALSE))</f>
        <v/>
      </c>
      <c r="AH62" s="40" t="str">
        <f>IF($AE62="","",VLOOKUP($AE62,'(種目・作業用)'!$A$2:$D$58,4,FALSE))</f>
        <v/>
      </c>
      <c r="AI62" s="41" t="str">
        <f t="shared" si="23"/>
        <v/>
      </c>
      <c r="AJ62" s="3" t="str">
        <f t="shared" si="30"/>
        <v xml:space="preserve"> </v>
      </c>
      <c r="AK62" s="3" t="str">
        <f t="shared" si="24"/>
        <v/>
      </c>
      <c r="AL62" s="3" t="str">
        <f t="shared" si="25"/>
        <v/>
      </c>
      <c r="AM62" s="3" t="str">
        <f t="shared" si="26"/>
        <v/>
      </c>
      <c r="AN62" s="42" t="str">
        <f t="shared" si="27"/>
        <v/>
      </c>
      <c r="AO62" s="3" t="str">
        <f t="shared" si="31"/>
        <v/>
      </c>
      <c r="AP62" s="3" t="str">
        <f t="shared" si="28"/>
        <v/>
      </c>
      <c r="AQ62" s="3" t="str">
        <f t="shared" si="15"/>
        <v/>
      </c>
      <c r="AR62" s="3" t="str">
        <f t="shared" si="32"/>
        <v/>
      </c>
      <c r="AS62" s="3" t="s">
        <v>77</v>
      </c>
      <c r="AT62" s="1"/>
      <c r="AU62" s="1" t="str">
        <f t="shared" si="29"/>
        <v>　</v>
      </c>
    </row>
    <row r="63" spans="1:47" ht="22.5" customHeight="1" x14ac:dyDescent="0.15">
      <c r="A63" s="84">
        <v>57</v>
      </c>
      <c r="B63" s="77"/>
      <c r="C63" s="77"/>
      <c r="D63" s="77"/>
      <c r="E63" s="189"/>
      <c r="F63" s="77"/>
      <c r="G63" s="77"/>
      <c r="H63" s="52"/>
      <c r="I63" s="114"/>
      <c r="J63" s="78"/>
      <c r="K63" s="79"/>
      <c r="L63" s="79"/>
      <c r="M63" s="79"/>
      <c r="N63" s="80"/>
      <c r="O63" s="79"/>
      <c r="P63" s="79"/>
      <c r="Q63" s="81" t="str">
        <f t="shared" si="11"/>
        <v/>
      </c>
      <c r="R63" s="79"/>
      <c r="S63" s="78"/>
      <c r="T63" s="100" t="str">
        <f t="shared" si="0"/>
        <v/>
      </c>
      <c r="U63" s="79"/>
      <c r="V63" s="82" t="str">
        <f t="shared" si="20"/>
        <v/>
      </c>
      <c r="W63" s="79"/>
      <c r="X63" s="82" t="str">
        <f t="shared" si="21"/>
        <v/>
      </c>
      <c r="Y63" s="65"/>
      <c r="Z63" s="83"/>
      <c r="AD63" s="3" t="str">
        <f t="shared" si="12"/>
        <v/>
      </c>
      <c r="AE63" s="39" t="str">
        <f t="shared" si="22"/>
        <v/>
      </c>
      <c r="AF63" s="40" t="str">
        <f>IF($AE63="","",VLOOKUP($AE63,'(種目・作業用)'!$A$2:$D$58,2,FALSE))</f>
        <v/>
      </c>
      <c r="AG63" s="40" t="str">
        <f>IF($AE63="","",VLOOKUP($AE63,'(種目・作業用)'!$A$2:$D$58,3,FALSE))</f>
        <v/>
      </c>
      <c r="AH63" s="40" t="str">
        <f>IF($AE63="","",VLOOKUP($AE63,'(種目・作業用)'!$A$2:$D$58,4,FALSE))</f>
        <v/>
      </c>
      <c r="AI63" s="41" t="str">
        <f t="shared" si="23"/>
        <v/>
      </c>
      <c r="AJ63" s="3" t="str">
        <f t="shared" si="30"/>
        <v xml:space="preserve"> </v>
      </c>
      <c r="AK63" s="3" t="str">
        <f t="shared" si="24"/>
        <v/>
      </c>
      <c r="AL63" s="3" t="str">
        <f t="shared" si="25"/>
        <v/>
      </c>
      <c r="AM63" s="3" t="str">
        <f t="shared" si="26"/>
        <v/>
      </c>
      <c r="AN63" s="42" t="str">
        <f t="shared" si="27"/>
        <v/>
      </c>
      <c r="AO63" s="3" t="str">
        <f t="shared" si="31"/>
        <v/>
      </c>
      <c r="AP63" s="3" t="str">
        <f t="shared" si="28"/>
        <v/>
      </c>
      <c r="AQ63" s="3" t="str">
        <f t="shared" si="15"/>
        <v/>
      </c>
      <c r="AR63" s="3" t="str">
        <f t="shared" si="32"/>
        <v/>
      </c>
      <c r="AS63" s="3" t="s">
        <v>77</v>
      </c>
      <c r="AT63" s="1"/>
      <c r="AU63" s="1" t="str">
        <f t="shared" si="29"/>
        <v>　</v>
      </c>
    </row>
    <row r="64" spans="1:47" ht="22.5" customHeight="1" x14ac:dyDescent="0.15">
      <c r="A64" s="84">
        <v>58</v>
      </c>
      <c r="B64" s="77"/>
      <c r="C64" s="77"/>
      <c r="D64" s="77"/>
      <c r="E64" s="189"/>
      <c r="F64" s="77"/>
      <c r="G64" s="77"/>
      <c r="H64" s="52"/>
      <c r="I64" s="114"/>
      <c r="J64" s="78"/>
      <c r="K64" s="79"/>
      <c r="L64" s="79"/>
      <c r="M64" s="79"/>
      <c r="N64" s="80"/>
      <c r="O64" s="79"/>
      <c r="P64" s="79"/>
      <c r="Q64" s="81" t="str">
        <f t="shared" si="11"/>
        <v/>
      </c>
      <c r="R64" s="79"/>
      <c r="S64" s="78"/>
      <c r="T64" s="100" t="str">
        <f t="shared" si="0"/>
        <v/>
      </c>
      <c r="U64" s="79"/>
      <c r="V64" s="82" t="str">
        <f t="shared" si="20"/>
        <v/>
      </c>
      <c r="W64" s="79"/>
      <c r="X64" s="82" t="str">
        <f t="shared" si="21"/>
        <v/>
      </c>
      <c r="Y64" s="65"/>
      <c r="Z64" s="83"/>
      <c r="AD64" s="3" t="str">
        <f t="shared" si="12"/>
        <v/>
      </c>
      <c r="AE64" s="39" t="str">
        <f t="shared" si="22"/>
        <v/>
      </c>
      <c r="AF64" s="40" t="str">
        <f>IF($AE64="","",VLOOKUP($AE64,'(種目・作業用)'!$A$2:$D$58,2,FALSE))</f>
        <v/>
      </c>
      <c r="AG64" s="40" t="str">
        <f>IF($AE64="","",VLOOKUP($AE64,'(種目・作業用)'!$A$2:$D$58,3,FALSE))</f>
        <v/>
      </c>
      <c r="AH64" s="40" t="str">
        <f>IF($AE64="","",VLOOKUP($AE64,'(種目・作業用)'!$A$2:$D$58,4,FALSE))</f>
        <v/>
      </c>
      <c r="AI64" s="41" t="str">
        <f t="shared" si="23"/>
        <v/>
      </c>
      <c r="AJ64" s="3" t="str">
        <f t="shared" si="30"/>
        <v xml:space="preserve"> </v>
      </c>
      <c r="AK64" s="3" t="str">
        <f t="shared" si="24"/>
        <v/>
      </c>
      <c r="AL64" s="3" t="str">
        <f t="shared" si="25"/>
        <v/>
      </c>
      <c r="AM64" s="3" t="str">
        <f t="shared" si="26"/>
        <v/>
      </c>
      <c r="AN64" s="42" t="str">
        <f t="shared" si="27"/>
        <v/>
      </c>
      <c r="AO64" s="3" t="str">
        <f t="shared" si="31"/>
        <v/>
      </c>
      <c r="AP64" s="3" t="str">
        <f t="shared" si="28"/>
        <v/>
      </c>
      <c r="AQ64" s="3" t="str">
        <f t="shared" si="15"/>
        <v/>
      </c>
      <c r="AR64" s="3" t="str">
        <f t="shared" si="32"/>
        <v/>
      </c>
      <c r="AS64" s="3" t="s">
        <v>77</v>
      </c>
      <c r="AT64" s="1"/>
      <c r="AU64" s="1" t="str">
        <f t="shared" si="29"/>
        <v>　</v>
      </c>
    </row>
    <row r="65" spans="1:47" ht="22.5" customHeight="1" x14ac:dyDescent="0.15">
      <c r="A65" s="84">
        <v>59</v>
      </c>
      <c r="B65" s="77"/>
      <c r="C65" s="77"/>
      <c r="D65" s="77"/>
      <c r="E65" s="189"/>
      <c r="F65" s="77"/>
      <c r="G65" s="77"/>
      <c r="H65" s="52"/>
      <c r="I65" s="114"/>
      <c r="J65" s="78"/>
      <c r="K65" s="79"/>
      <c r="L65" s="79"/>
      <c r="M65" s="79"/>
      <c r="N65" s="80"/>
      <c r="O65" s="79"/>
      <c r="P65" s="79"/>
      <c r="Q65" s="81" t="str">
        <f t="shared" si="11"/>
        <v/>
      </c>
      <c r="R65" s="79"/>
      <c r="S65" s="78"/>
      <c r="T65" s="100" t="str">
        <f t="shared" si="0"/>
        <v/>
      </c>
      <c r="U65" s="79"/>
      <c r="V65" s="82" t="str">
        <f t="shared" si="20"/>
        <v/>
      </c>
      <c r="W65" s="79"/>
      <c r="X65" s="82" t="str">
        <f t="shared" si="21"/>
        <v/>
      </c>
      <c r="Y65" s="65"/>
      <c r="Z65" s="83"/>
      <c r="AD65" s="3" t="str">
        <f t="shared" si="12"/>
        <v/>
      </c>
      <c r="AE65" s="39" t="str">
        <f t="shared" si="22"/>
        <v/>
      </c>
      <c r="AF65" s="40" t="str">
        <f>IF($AE65="","",VLOOKUP($AE65,'(種目・作業用)'!$A$2:$D$58,2,FALSE))</f>
        <v/>
      </c>
      <c r="AG65" s="40" t="str">
        <f>IF($AE65="","",VLOOKUP($AE65,'(種目・作業用)'!$A$2:$D$58,3,FALSE))</f>
        <v/>
      </c>
      <c r="AH65" s="40" t="str">
        <f>IF($AE65="","",VLOOKUP($AE65,'(種目・作業用)'!$A$2:$D$58,4,FALSE))</f>
        <v/>
      </c>
      <c r="AI65" s="41" t="str">
        <f t="shared" si="23"/>
        <v/>
      </c>
      <c r="AJ65" s="3" t="str">
        <f t="shared" si="30"/>
        <v xml:space="preserve"> </v>
      </c>
      <c r="AK65" s="3" t="str">
        <f t="shared" si="24"/>
        <v/>
      </c>
      <c r="AL65" s="3" t="str">
        <f t="shared" si="25"/>
        <v/>
      </c>
      <c r="AM65" s="3" t="str">
        <f t="shared" si="26"/>
        <v/>
      </c>
      <c r="AN65" s="42" t="str">
        <f t="shared" si="27"/>
        <v/>
      </c>
      <c r="AO65" s="3" t="str">
        <f t="shared" si="31"/>
        <v/>
      </c>
      <c r="AP65" s="3" t="str">
        <f t="shared" si="28"/>
        <v/>
      </c>
      <c r="AQ65" s="3" t="str">
        <f t="shared" si="15"/>
        <v/>
      </c>
      <c r="AR65" s="3" t="str">
        <f t="shared" si="32"/>
        <v/>
      </c>
      <c r="AS65" s="3" t="s">
        <v>77</v>
      </c>
      <c r="AT65" s="1"/>
      <c r="AU65" s="1" t="str">
        <f t="shared" si="29"/>
        <v>　</v>
      </c>
    </row>
    <row r="66" spans="1:47" ht="22.5" customHeight="1" x14ac:dyDescent="0.15">
      <c r="A66" s="84">
        <v>60</v>
      </c>
      <c r="B66" s="77"/>
      <c r="C66" s="77"/>
      <c r="D66" s="77"/>
      <c r="E66" s="189"/>
      <c r="F66" s="77"/>
      <c r="G66" s="77"/>
      <c r="H66" s="52"/>
      <c r="I66" s="114"/>
      <c r="J66" s="78"/>
      <c r="K66" s="79"/>
      <c r="L66" s="79"/>
      <c r="M66" s="79"/>
      <c r="N66" s="80"/>
      <c r="O66" s="79"/>
      <c r="P66" s="79"/>
      <c r="Q66" s="81" t="str">
        <f t="shared" si="11"/>
        <v/>
      </c>
      <c r="R66" s="79"/>
      <c r="S66" s="78"/>
      <c r="T66" s="100" t="str">
        <f t="shared" si="0"/>
        <v/>
      </c>
      <c r="U66" s="79"/>
      <c r="V66" s="82" t="str">
        <f t="shared" si="20"/>
        <v/>
      </c>
      <c r="W66" s="79"/>
      <c r="X66" s="82" t="str">
        <f t="shared" si="21"/>
        <v/>
      </c>
      <c r="Y66" s="65"/>
      <c r="Z66" s="83"/>
      <c r="AD66" s="3" t="str">
        <f t="shared" si="12"/>
        <v/>
      </c>
      <c r="AE66" s="39" t="str">
        <f t="shared" si="22"/>
        <v/>
      </c>
      <c r="AF66" s="40" t="str">
        <f>IF($AE66="","",VLOOKUP($AE66,'(種目・作業用)'!$A$2:$D$58,2,FALSE))</f>
        <v/>
      </c>
      <c r="AG66" s="40" t="str">
        <f>IF($AE66="","",VLOOKUP($AE66,'(種目・作業用)'!$A$2:$D$58,3,FALSE))</f>
        <v/>
      </c>
      <c r="AH66" s="40" t="str">
        <f>IF($AE66="","",VLOOKUP($AE66,'(種目・作業用)'!$A$2:$D$58,4,FALSE))</f>
        <v/>
      </c>
      <c r="AI66" s="41" t="str">
        <f t="shared" si="23"/>
        <v/>
      </c>
      <c r="AJ66" s="3" t="str">
        <f t="shared" si="30"/>
        <v xml:space="preserve"> </v>
      </c>
      <c r="AK66" s="3" t="str">
        <f t="shared" si="24"/>
        <v/>
      </c>
      <c r="AL66" s="3" t="str">
        <f t="shared" si="25"/>
        <v/>
      </c>
      <c r="AM66" s="3" t="str">
        <f t="shared" si="26"/>
        <v/>
      </c>
      <c r="AN66" s="42" t="str">
        <f t="shared" si="27"/>
        <v/>
      </c>
      <c r="AO66" s="3" t="str">
        <f t="shared" si="31"/>
        <v/>
      </c>
      <c r="AP66" s="3" t="str">
        <f t="shared" si="28"/>
        <v/>
      </c>
      <c r="AQ66" s="3" t="str">
        <f t="shared" si="15"/>
        <v/>
      </c>
      <c r="AR66" s="3" t="str">
        <f t="shared" si="32"/>
        <v/>
      </c>
      <c r="AS66" s="3" t="s">
        <v>77</v>
      </c>
      <c r="AT66" s="1"/>
      <c r="AU66" s="1" t="str">
        <f t="shared" si="29"/>
        <v>　</v>
      </c>
    </row>
    <row r="67" spans="1:47" ht="22.5" customHeight="1" x14ac:dyDescent="0.15">
      <c r="A67" s="84">
        <v>61</v>
      </c>
      <c r="B67" s="77"/>
      <c r="C67" s="77"/>
      <c r="D67" s="77"/>
      <c r="E67" s="189"/>
      <c r="F67" s="77"/>
      <c r="G67" s="77"/>
      <c r="H67" s="52"/>
      <c r="I67" s="114"/>
      <c r="J67" s="78"/>
      <c r="K67" s="79"/>
      <c r="L67" s="79"/>
      <c r="M67" s="79"/>
      <c r="N67" s="80"/>
      <c r="O67" s="79"/>
      <c r="P67" s="79"/>
      <c r="Q67" s="81" t="str">
        <f t="shared" si="11"/>
        <v/>
      </c>
      <c r="R67" s="79"/>
      <c r="S67" s="78"/>
      <c r="T67" s="100" t="str">
        <f t="shared" si="0"/>
        <v/>
      </c>
      <c r="U67" s="79"/>
      <c r="V67" s="82" t="str">
        <f t="shared" si="20"/>
        <v/>
      </c>
      <c r="W67" s="79"/>
      <c r="X67" s="82" t="str">
        <f t="shared" si="21"/>
        <v/>
      </c>
      <c r="Y67" s="65"/>
      <c r="Z67" s="83"/>
      <c r="AD67" s="3" t="str">
        <f t="shared" si="12"/>
        <v/>
      </c>
      <c r="AE67" s="39" t="str">
        <f t="shared" si="22"/>
        <v/>
      </c>
      <c r="AF67" s="40" t="str">
        <f>IF($AE67="","",VLOOKUP($AE67,'(種目・作業用)'!$A$2:$D$58,2,FALSE))</f>
        <v/>
      </c>
      <c r="AG67" s="40" t="str">
        <f>IF($AE67="","",VLOOKUP($AE67,'(種目・作業用)'!$A$2:$D$58,3,FALSE))</f>
        <v/>
      </c>
      <c r="AH67" s="40" t="str">
        <f>IF($AE67="","",VLOOKUP($AE67,'(種目・作業用)'!$A$2:$D$58,4,FALSE))</f>
        <v/>
      </c>
      <c r="AI67" s="41" t="str">
        <f t="shared" si="23"/>
        <v/>
      </c>
      <c r="AJ67" s="3" t="str">
        <f t="shared" si="30"/>
        <v xml:space="preserve"> </v>
      </c>
      <c r="AK67" s="3" t="str">
        <f t="shared" si="24"/>
        <v/>
      </c>
      <c r="AL67" s="3" t="str">
        <f t="shared" si="25"/>
        <v/>
      </c>
      <c r="AM67" s="3" t="str">
        <f t="shared" si="26"/>
        <v/>
      </c>
      <c r="AN67" s="42" t="str">
        <f t="shared" si="27"/>
        <v/>
      </c>
      <c r="AO67" s="3" t="str">
        <f t="shared" si="31"/>
        <v/>
      </c>
      <c r="AP67" s="3" t="str">
        <f t="shared" si="28"/>
        <v/>
      </c>
      <c r="AQ67" s="3" t="str">
        <f t="shared" si="15"/>
        <v/>
      </c>
      <c r="AR67" s="3" t="str">
        <f t="shared" si="32"/>
        <v/>
      </c>
      <c r="AS67" s="3" t="s">
        <v>77</v>
      </c>
      <c r="AT67" s="1"/>
      <c r="AU67" s="1" t="str">
        <f t="shared" si="29"/>
        <v>　</v>
      </c>
    </row>
    <row r="68" spans="1:47" ht="22.5" customHeight="1" x14ac:dyDescent="0.15">
      <c r="A68" s="84">
        <v>62</v>
      </c>
      <c r="B68" s="77"/>
      <c r="C68" s="77"/>
      <c r="D68" s="77"/>
      <c r="E68" s="189"/>
      <c r="F68" s="77"/>
      <c r="G68" s="77"/>
      <c r="H68" s="52"/>
      <c r="I68" s="114"/>
      <c r="J68" s="78"/>
      <c r="K68" s="79"/>
      <c r="L68" s="79"/>
      <c r="M68" s="79"/>
      <c r="N68" s="80"/>
      <c r="O68" s="79"/>
      <c r="P68" s="79"/>
      <c r="Q68" s="81" t="str">
        <f t="shared" si="11"/>
        <v/>
      </c>
      <c r="R68" s="79"/>
      <c r="S68" s="78"/>
      <c r="T68" s="100" t="str">
        <f t="shared" si="0"/>
        <v/>
      </c>
      <c r="U68" s="79"/>
      <c r="V68" s="82" t="str">
        <f t="shared" si="20"/>
        <v/>
      </c>
      <c r="W68" s="79"/>
      <c r="X68" s="82" t="str">
        <f t="shared" si="21"/>
        <v/>
      </c>
      <c r="Y68" s="65"/>
      <c r="Z68" s="83"/>
      <c r="AD68" s="3" t="str">
        <f t="shared" si="12"/>
        <v/>
      </c>
      <c r="AE68" s="39" t="str">
        <f t="shared" si="22"/>
        <v/>
      </c>
      <c r="AF68" s="40" t="str">
        <f>IF($AE68="","",VLOOKUP($AE68,'(種目・作業用)'!$A$2:$D$58,2,FALSE))</f>
        <v/>
      </c>
      <c r="AG68" s="40" t="str">
        <f>IF($AE68="","",VLOOKUP($AE68,'(種目・作業用)'!$A$2:$D$58,3,FALSE))</f>
        <v/>
      </c>
      <c r="AH68" s="40" t="str">
        <f>IF($AE68="","",VLOOKUP($AE68,'(種目・作業用)'!$A$2:$D$58,4,FALSE))</f>
        <v/>
      </c>
      <c r="AI68" s="41" t="str">
        <f t="shared" si="23"/>
        <v/>
      </c>
      <c r="AJ68" s="3" t="str">
        <f t="shared" si="30"/>
        <v xml:space="preserve"> </v>
      </c>
      <c r="AK68" s="3" t="str">
        <f t="shared" si="24"/>
        <v/>
      </c>
      <c r="AL68" s="3" t="str">
        <f t="shared" si="25"/>
        <v/>
      </c>
      <c r="AM68" s="3" t="str">
        <f t="shared" si="26"/>
        <v/>
      </c>
      <c r="AN68" s="42" t="str">
        <f t="shared" si="27"/>
        <v/>
      </c>
      <c r="AO68" s="3" t="str">
        <f t="shared" si="31"/>
        <v/>
      </c>
      <c r="AP68" s="3" t="str">
        <f t="shared" si="28"/>
        <v/>
      </c>
      <c r="AQ68" s="3" t="str">
        <f t="shared" si="15"/>
        <v/>
      </c>
      <c r="AR68" s="3" t="str">
        <f t="shared" si="32"/>
        <v/>
      </c>
      <c r="AS68" s="3" t="s">
        <v>77</v>
      </c>
      <c r="AT68" s="1"/>
      <c r="AU68" s="1" t="str">
        <f t="shared" si="29"/>
        <v>　</v>
      </c>
    </row>
    <row r="69" spans="1:47" ht="22.5" customHeight="1" x14ac:dyDescent="0.15">
      <c r="A69" s="84">
        <v>63</v>
      </c>
      <c r="B69" s="77"/>
      <c r="C69" s="77"/>
      <c r="D69" s="77"/>
      <c r="E69" s="189"/>
      <c r="F69" s="77"/>
      <c r="G69" s="77"/>
      <c r="H69" s="52"/>
      <c r="I69" s="114"/>
      <c r="J69" s="78"/>
      <c r="K69" s="79"/>
      <c r="L69" s="79"/>
      <c r="M69" s="79"/>
      <c r="N69" s="80"/>
      <c r="O69" s="79"/>
      <c r="P69" s="79"/>
      <c r="Q69" s="81" t="str">
        <f t="shared" si="11"/>
        <v/>
      </c>
      <c r="R69" s="79"/>
      <c r="S69" s="78"/>
      <c r="T69" s="100" t="str">
        <f t="shared" si="0"/>
        <v/>
      </c>
      <c r="U69" s="79"/>
      <c r="V69" s="82" t="str">
        <f t="shared" si="20"/>
        <v/>
      </c>
      <c r="W69" s="79"/>
      <c r="X69" s="82" t="str">
        <f t="shared" si="21"/>
        <v/>
      </c>
      <c r="Y69" s="65"/>
      <c r="Z69" s="83"/>
      <c r="AD69" s="3" t="str">
        <f t="shared" si="12"/>
        <v/>
      </c>
      <c r="AE69" s="39" t="str">
        <f t="shared" si="22"/>
        <v/>
      </c>
      <c r="AF69" s="40" t="str">
        <f>IF($AE69="","",VLOOKUP($AE69,'(種目・作業用)'!$A$2:$D$58,2,FALSE))</f>
        <v/>
      </c>
      <c r="AG69" s="40" t="str">
        <f>IF($AE69="","",VLOOKUP($AE69,'(種目・作業用)'!$A$2:$D$58,3,FALSE))</f>
        <v/>
      </c>
      <c r="AH69" s="40" t="str">
        <f>IF($AE69="","",VLOOKUP($AE69,'(種目・作業用)'!$A$2:$D$58,4,FALSE))</f>
        <v/>
      </c>
      <c r="AI69" s="41" t="str">
        <f t="shared" si="23"/>
        <v/>
      </c>
      <c r="AJ69" s="3" t="str">
        <f t="shared" si="30"/>
        <v xml:space="preserve"> </v>
      </c>
      <c r="AK69" s="3" t="str">
        <f t="shared" si="24"/>
        <v/>
      </c>
      <c r="AL69" s="3" t="str">
        <f t="shared" si="25"/>
        <v/>
      </c>
      <c r="AM69" s="3" t="str">
        <f t="shared" si="26"/>
        <v/>
      </c>
      <c r="AN69" s="42" t="str">
        <f t="shared" si="27"/>
        <v/>
      </c>
      <c r="AO69" s="3" t="str">
        <f t="shared" si="31"/>
        <v/>
      </c>
      <c r="AP69" s="3" t="str">
        <f t="shared" si="28"/>
        <v/>
      </c>
      <c r="AQ69" s="3" t="str">
        <f t="shared" si="15"/>
        <v/>
      </c>
      <c r="AR69" s="3" t="str">
        <f t="shared" si="32"/>
        <v/>
      </c>
      <c r="AS69" s="3" t="s">
        <v>77</v>
      </c>
      <c r="AT69" s="1"/>
      <c r="AU69" s="1" t="str">
        <f t="shared" si="29"/>
        <v>　</v>
      </c>
    </row>
    <row r="70" spans="1:47" ht="22.5" customHeight="1" x14ac:dyDescent="0.15">
      <c r="A70" s="84">
        <v>64</v>
      </c>
      <c r="B70" s="77"/>
      <c r="C70" s="77"/>
      <c r="D70" s="77"/>
      <c r="E70" s="189"/>
      <c r="F70" s="77"/>
      <c r="G70" s="77"/>
      <c r="H70" s="52"/>
      <c r="I70" s="114"/>
      <c r="J70" s="78"/>
      <c r="K70" s="79"/>
      <c r="L70" s="79"/>
      <c r="M70" s="79"/>
      <c r="N70" s="80"/>
      <c r="O70" s="79"/>
      <c r="P70" s="79"/>
      <c r="Q70" s="81" t="str">
        <f t="shared" si="11"/>
        <v/>
      </c>
      <c r="R70" s="79"/>
      <c r="S70" s="78"/>
      <c r="T70" s="100" t="str">
        <f t="shared" si="0"/>
        <v/>
      </c>
      <c r="U70" s="79"/>
      <c r="V70" s="82" t="str">
        <f t="shared" si="20"/>
        <v/>
      </c>
      <c r="W70" s="79"/>
      <c r="X70" s="82" t="str">
        <f t="shared" si="21"/>
        <v/>
      </c>
      <c r="Y70" s="65"/>
      <c r="Z70" s="83"/>
      <c r="AD70" s="3" t="str">
        <f t="shared" si="12"/>
        <v/>
      </c>
      <c r="AE70" s="39" t="str">
        <f t="shared" si="22"/>
        <v/>
      </c>
      <c r="AF70" s="40" t="str">
        <f>IF($AE70="","",VLOOKUP($AE70,'(種目・作業用)'!$A$2:$D$58,2,FALSE))</f>
        <v/>
      </c>
      <c r="AG70" s="40" t="str">
        <f>IF($AE70="","",VLOOKUP($AE70,'(種目・作業用)'!$A$2:$D$58,3,FALSE))</f>
        <v/>
      </c>
      <c r="AH70" s="40" t="str">
        <f>IF($AE70="","",VLOOKUP($AE70,'(種目・作業用)'!$A$2:$D$58,4,FALSE))</f>
        <v/>
      </c>
      <c r="AI70" s="41" t="str">
        <f t="shared" si="23"/>
        <v/>
      </c>
      <c r="AJ70" s="3" t="str">
        <f t="shared" si="30"/>
        <v xml:space="preserve"> </v>
      </c>
      <c r="AK70" s="3" t="str">
        <f t="shared" si="24"/>
        <v/>
      </c>
      <c r="AL70" s="3" t="str">
        <f t="shared" si="25"/>
        <v/>
      </c>
      <c r="AM70" s="3" t="str">
        <f t="shared" si="26"/>
        <v/>
      </c>
      <c r="AN70" s="42" t="str">
        <f t="shared" si="27"/>
        <v/>
      </c>
      <c r="AO70" s="3" t="str">
        <f t="shared" si="31"/>
        <v/>
      </c>
      <c r="AP70" s="3" t="str">
        <f t="shared" si="28"/>
        <v/>
      </c>
      <c r="AQ70" s="3" t="str">
        <f t="shared" si="15"/>
        <v/>
      </c>
      <c r="AR70" s="3" t="str">
        <f t="shared" si="32"/>
        <v/>
      </c>
      <c r="AS70" s="3" t="s">
        <v>77</v>
      </c>
      <c r="AT70" s="1"/>
      <c r="AU70" s="1" t="str">
        <f t="shared" si="29"/>
        <v>　</v>
      </c>
    </row>
    <row r="71" spans="1:47" ht="22.5" customHeight="1" x14ac:dyDescent="0.15">
      <c r="A71" s="84">
        <v>65</v>
      </c>
      <c r="B71" s="77"/>
      <c r="C71" s="77"/>
      <c r="D71" s="77"/>
      <c r="E71" s="189"/>
      <c r="F71" s="77"/>
      <c r="G71" s="77"/>
      <c r="H71" s="52"/>
      <c r="I71" s="114"/>
      <c r="J71" s="78"/>
      <c r="K71" s="79"/>
      <c r="L71" s="79"/>
      <c r="M71" s="79"/>
      <c r="N71" s="80"/>
      <c r="O71" s="79"/>
      <c r="P71" s="79"/>
      <c r="Q71" s="81" t="str">
        <f t="shared" si="11"/>
        <v/>
      </c>
      <c r="R71" s="79"/>
      <c r="S71" s="78"/>
      <c r="T71" s="100" t="str">
        <f t="shared" si="0"/>
        <v/>
      </c>
      <c r="U71" s="79"/>
      <c r="V71" s="82" t="str">
        <f t="shared" ref="V71:V102" si="33">IF(H71="","","月")</f>
        <v/>
      </c>
      <c r="W71" s="79"/>
      <c r="X71" s="82" t="str">
        <f t="shared" ref="X71:X102" si="34">IF(H71="","","日")</f>
        <v/>
      </c>
      <c r="Y71" s="65"/>
      <c r="Z71" s="83"/>
      <c r="AD71" s="3" t="str">
        <f t="shared" si="12"/>
        <v/>
      </c>
      <c r="AE71" s="39" t="str">
        <f t="shared" ref="AE71:AE102" si="35">IF(ISBLANK(H71),"",H71)</f>
        <v/>
      </c>
      <c r="AF71" s="40" t="str">
        <f>IF($AE71="","",VLOOKUP($AE71,'(種目・作業用)'!$A$2:$D$58,2,FALSE))</f>
        <v/>
      </c>
      <c r="AG71" s="40" t="str">
        <f>IF($AE71="","",VLOOKUP($AE71,'(種目・作業用)'!$A$2:$D$58,3,FALSE))</f>
        <v/>
      </c>
      <c r="AH71" s="40" t="str">
        <f>IF($AE71="","",VLOOKUP($AE71,'(種目・作業用)'!$A$2:$D$58,4,FALSE))</f>
        <v/>
      </c>
      <c r="AI71" s="41" t="str">
        <f t="shared" ref="AI71:AI102" si="36">IF(ISNUMBER(AD71),IF(LEN(J71)=2,CONCATENATE("0",J71,L71,N71),IF(LEN(J71)=1,CONCATENATE("00",J71,L71,N71),CONCATENATE("000",L71,N71))),"")</f>
        <v/>
      </c>
      <c r="AJ71" s="3" t="str">
        <f t="shared" si="30"/>
        <v xml:space="preserve"> </v>
      </c>
      <c r="AK71" s="3" t="str">
        <f t="shared" ref="AK71:AK102" si="37">IF(ISBLANK(B71),"",B71)</f>
        <v/>
      </c>
      <c r="AL71" s="3" t="str">
        <f t="shared" ref="AL71:AL102" si="38">IF(ISNUMBER(AK71),IF(ISBLANK(F71),AU71,CONCATENATE(AU71,"(",F71,")")),"")</f>
        <v/>
      </c>
      <c r="AM71" s="3" t="str">
        <f t="shared" ref="AM71:AM102" si="39">IF(ISNUMBER(AK71),D71,"")</f>
        <v/>
      </c>
      <c r="AN71" s="42" t="str">
        <f t="shared" ref="AN71:AN107" si="40">IF(ISNUMBER(AK71),VLOOKUP(AS71,$AS$132:$AT$179,2,FALSE),"")</f>
        <v/>
      </c>
      <c r="AO71" s="3" t="str">
        <f t="shared" si="31"/>
        <v/>
      </c>
      <c r="AP71" s="3" t="str">
        <f t="shared" ref="AP71:AP102" si="41">IF(ISBLANK(G71),"",IF(G71="男",1,2))</f>
        <v/>
      </c>
      <c r="AQ71" s="3" t="str">
        <f t="shared" si="15"/>
        <v/>
      </c>
      <c r="AR71" s="3" t="str">
        <f t="shared" si="32"/>
        <v/>
      </c>
      <c r="AS71" s="3" t="s">
        <v>77</v>
      </c>
      <c r="AT71" s="1"/>
      <c r="AU71" s="1" t="str">
        <f t="shared" ref="AU71:AU102" si="42">IF(LEN(C71)&gt;6,SUBSTITUTE(C71,"　",""),IF(LEN(C71)=6,C71,IF(LEN(C71)=5,CONCATENATE(C71,"　"),IF(LEN(C71)=4,CONCATENATE(SUBSTITUTE(C71,"　","　　"),"　"),CONCATENATE(SUBSTITUTE(C71,"　","　　　"),"　")))))</f>
        <v>　</v>
      </c>
    </row>
    <row r="72" spans="1:47" ht="22.5" customHeight="1" x14ac:dyDescent="0.15">
      <c r="A72" s="84">
        <v>66</v>
      </c>
      <c r="B72" s="77"/>
      <c r="C72" s="77"/>
      <c r="D72" s="77"/>
      <c r="E72" s="189"/>
      <c r="F72" s="77"/>
      <c r="G72" s="77"/>
      <c r="H72" s="52"/>
      <c r="I72" s="114"/>
      <c r="J72" s="78"/>
      <c r="K72" s="79"/>
      <c r="L72" s="79"/>
      <c r="M72" s="79"/>
      <c r="N72" s="80"/>
      <c r="O72" s="79"/>
      <c r="P72" s="79"/>
      <c r="Q72" s="81" t="str">
        <f t="shared" ref="Q72:Q126" si="43">IF(H72=$H$172,".",IF(H72=$H$173,".",IF(H72=$H$179,".",IF(H72=$H$187,".",IF(H72=$H$188,".",IF(H72=$H$195,".",IF(H72=$H$197,".",IF(H72=$H$199,".",IF(H72=$J$191,".",IF(H72=$J$192,".",IF(H72=$J$197,".",IF(H72=$J$205,".",IF(H72=$J$213,".",IF(H72=$J$215,".",""))))))))))))))</f>
        <v/>
      </c>
      <c r="R72" s="79"/>
      <c r="S72" s="78"/>
      <c r="T72" s="100" t="str">
        <f t="shared" ref="T72:T126" si="44">IF(H72="","","年")</f>
        <v/>
      </c>
      <c r="U72" s="79"/>
      <c r="V72" s="82" t="str">
        <f t="shared" si="33"/>
        <v/>
      </c>
      <c r="W72" s="79"/>
      <c r="X72" s="82" t="str">
        <f t="shared" si="34"/>
        <v/>
      </c>
      <c r="Y72" s="65"/>
      <c r="Z72" s="83"/>
      <c r="AD72" s="3" t="str">
        <f t="shared" ref="AD72:AD126" si="45">IF(ISBLANK(B72),"",VLOOKUP(CONCATENATE($AN$4,G72),$AD$133:$AE$142,2,FALSE)+B72*100)</f>
        <v/>
      </c>
      <c r="AE72" s="39" t="str">
        <f t="shared" si="35"/>
        <v/>
      </c>
      <c r="AF72" s="40" t="str">
        <f>IF($AE72="","",VLOOKUP($AE72,'(種目・作業用)'!$A$2:$D$58,2,FALSE))</f>
        <v/>
      </c>
      <c r="AG72" s="40" t="str">
        <f>IF($AE72="","",VLOOKUP($AE72,'(種目・作業用)'!$A$2:$D$58,3,FALSE))</f>
        <v/>
      </c>
      <c r="AH72" s="40" t="str">
        <f>IF($AE72="","",VLOOKUP($AE72,'(種目・作業用)'!$A$2:$D$58,4,FALSE))</f>
        <v/>
      </c>
      <c r="AI72" s="41" t="str">
        <f t="shared" si="36"/>
        <v/>
      </c>
      <c r="AJ72" s="3" t="str">
        <f t="shared" si="30"/>
        <v xml:space="preserve"> </v>
      </c>
      <c r="AK72" s="3" t="str">
        <f t="shared" si="37"/>
        <v/>
      </c>
      <c r="AL72" s="3" t="str">
        <f t="shared" si="38"/>
        <v/>
      </c>
      <c r="AM72" s="3" t="str">
        <f t="shared" si="39"/>
        <v/>
      </c>
      <c r="AN72" s="42" t="str">
        <f t="shared" si="40"/>
        <v/>
      </c>
      <c r="AO72" s="3" t="str">
        <f t="shared" si="31"/>
        <v/>
      </c>
      <c r="AP72" s="3" t="str">
        <f t="shared" si="41"/>
        <v/>
      </c>
      <c r="AQ72" s="3" t="str">
        <f t="shared" ref="AQ72:AQ131" si="46">IF(Z72="","","*")</f>
        <v/>
      </c>
      <c r="AR72" s="3" t="str">
        <f t="shared" si="32"/>
        <v/>
      </c>
      <c r="AS72" s="3" t="s">
        <v>77</v>
      </c>
      <c r="AT72" s="1"/>
      <c r="AU72" s="1" t="str">
        <f t="shared" si="42"/>
        <v>　</v>
      </c>
    </row>
    <row r="73" spans="1:47" ht="22.5" customHeight="1" x14ac:dyDescent="0.15">
      <c r="A73" s="84">
        <v>67</v>
      </c>
      <c r="B73" s="77"/>
      <c r="C73" s="77"/>
      <c r="D73" s="77"/>
      <c r="E73" s="189"/>
      <c r="F73" s="77"/>
      <c r="G73" s="77"/>
      <c r="H73" s="52"/>
      <c r="I73" s="114"/>
      <c r="J73" s="78"/>
      <c r="K73" s="79"/>
      <c r="L73" s="79"/>
      <c r="M73" s="79"/>
      <c r="N73" s="80"/>
      <c r="O73" s="79"/>
      <c r="P73" s="79"/>
      <c r="Q73" s="81" t="str">
        <f t="shared" si="43"/>
        <v/>
      </c>
      <c r="R73" s="79"/>
      <c r="S73" s="78"/>
      <c r="T73" s="100" t="str">
        <f t="shared" si="44"/>
        <v/>
      </c>
      <c r="U73" s="79"/>
      <c r="V73" s="82" t="str">
        <f t="shared" si="33"/>
        <v/>
      </c>
      <c r="W73" s="79"/>
      <c r="X73" s="82" t="str">
        <f t="shared" si="34"/>
        <v/>
      </c>
      <c r="Y73" s="65"/>
      <c r="Z73" s="83"/>
      <c r="AD73" s="3" t="str">
        <f t="shared" si="45"/>
        <v/>
      </c>
      <c r="AE73" s="39" t="str">
        <f t="shared" si="35"/>
        <v/>
      </c>
      <c r="AF73" s="40" t="str">
        <f>IF($AE73="","",VLOOKUP($AE73,'(種目・作業用)'!$A$2:$D$58,2,FALSE))</f>
        <v/>
      </c>
      <c r="AG73" s="40" t="str">
        <f>IF($AE73="","",VLOOKUP($AE73,'(種目・作業用)'!$A$2:$D$58,3,FALSE))</f>
        <v/>
      </c>
      <c r="AH73" s="40" t="str">
        <f>IF($AE73="","",VLOOKUP($AE73,'(種目・作業用)'!$A$2:$D$58,4,FALSE))</f>
        <v/>
      </c>
      <c r="AI73" s="41" t="str">
        <f t="shared" si="36"/>
        <v/>
      </c>
      <c r="AJ73" s="3" t="str">
        <f t="shared" si="30"/>
        <v xml:space="preserve"> </v>
      </c>
      <c r="AK73" s="3" t="str">
        <f t="shared" si="37"/>
        <v/>
      </c>
      <c r="AL73" s="3" t="str">
        <f t="shared" si="38"/>
        <v/>
      </c>
      <c r="AM73" s="3" t="str">
        <f t="shared" si="39"/>
        <v/>
      </c>
      <c r="AN73" s="42" t="str">
        <f t="shared" si="40"/>
        <v/>
      </c>
      <c r="AO73" s="3" t="str">
        <f t="shared" si="31"/>
        <v/>
      </c>
      <c r="AP73" s="3" t="str">
        <f t="shared" si="41"/>
        <v/>
      </c>
      <c r="AQ73" s="3" t="str">
        <f t="shared" si="46"/>
        <v/>
      </c>
      <c r="AR73" s="3" t="str">
        <f t="shared" si="32"/>
        <v/>
      </c>
      <c r="AS73" s="3" t="s">
        <v>77</v>
      </c>
      <c r="AT73" s="1"/>
      <c r="AU73" s="1" t="str">
        <f t="shared" si="42"/>
        <v>　</v>
      </c>
    </row>
    <row r="74" spans="1:47" ht="22.5" customHeight="1" x14ac:dyDescent="0.15">
      <c r="A74" s="84">
        <v>68</v>
      </c>
      <c r="B74" s="77"/>
      <c r="C74" s="77"/>
      <c r="D74" s="77"/>
      <c r="E74" s="189"/>
      <c r="F74" s="77"/>
      <c r="G74" s="77"/>
      <c r="H74" s="52"/>
      <c r="I74" s="114"/>
      <c r="J74" s="78"/>
      <c r="K74" s="79"/>
      <c r="L74" s="79"/>
      <c r="M74" s="79"/>
      <c r="N74" s="80"/>
      <c r="O74" s="79"/>
      <c r="P74" s="79"/>
      <c r="Q74" s="81" t="str">
        <f t="shared" si="43"/>
        <v/>
      </c>
      <c r="R74" s="79"/>
      <c r="S74" s="78"/>
      <c r="T74" s="100" t="str">
        <f t="shared" si="44"/>
        <v/>
      </c>
      <c r="U74" s="79"/>
      <c r="V74" s="82" t="str">
        <f t="shared" si="33"/>
        <v/>
      </c>
      <c r="W74" s="79"/>
      <c r="X74" s="82" t="str">
        <f t="shared" si="34"/>
        <v/>
      </c>
      <c r="Y74" s="65"/>
      <c r="Z74" s="83"/>
      <c r="AD74" s="3" t="str">
        <f t="shared" si="45"/>
        <v/>
      </c>
      <c r="AE74" s="39" t="str">
        <f t="shared" si="35"/>
        <v/>
      </c>
      <c r="AF74" s="40" t="str">
        <f>IF($AE74="","",VLOOKUP($AE74,'(種目・作業用)'!$A$2:$D$58,2,FALSE))</f>
        <v/>
      </c>
      <c r="AG74" s="40" t="str">
        <f>IF($AE74="","",VLOOKUP($AE74,'(種目・作業用)'!$A$2:$D$58,3,FALSE))</f>
        <v/>
      </c>
      <c r="AH74" s="40" t="str">
        <f>IF($AE74="","",VLOOKUP($AE74,'(種目・作業用)'!$A$2:$D$58,4,FALSE))</f>
        <v/>
      </c>
      <c r="AI74" s="41" t="str">
        <f t="shared" si="36"/>
        <v/>
      </c>
      <c r="AJ74" s="3" t="str">
        <f t="shared" si="30"/>
        <v xml:space="preserve"> </v>
      </c>
      <c r="AK74" s="3" t="str">
        <f t="shared" si="37"/>
        <v/>
      </c>
      <c r="AL74" s="3" t="str">
        <f t="shared" si="38"/>
        <v/>
      </c>
      <c r="AM74" s="3" t="str">
        <f t="shared" si="39"/>
        <v/>
      </c>
      <c r="AN74" s="42" t="str">
        <f t="shared" si="40"/>
        <v/>
      </c>
      <c r="AO74" s="3" t="str">
        <f t="shared" si="31"/>
        <v/>
      </c>
      <c r="AP74" s="3" t="str">
        <f t="shared" si="41"/>
        <v/>
      </c>
      <c r="AQ74" s="3" t="str">
        <f t="shared" si="46"/>
        <v/>
      </c>
      <c r="AR74" s="3" t="str">
        <f t="shared" si="32"/>
        <v/>
      </c>
      <c r="AS74" s="3" t="s">
        <v>77</v>
      </c>
      <c r="AT74" s="1"/>
      <c r="AU74" s="1" t="str">
        <f t="shared" si="42"/>
        <v>　</v>
      </c>
    </row>
    <row r="75" spans="1:47" ht="22.5" customHeight="1" x14ac:dyDescent="0.15">
      <c r="A75" s="84">
        <v>69</v>
      </c>
      <c r="B75" s="77"/>
      <c r="C75" s="77"/>
      <c r="D75" s="77"/>
      <c r="E75" s="189"/>
      <c r="F75" s="77"/>
      <c r="G75" s="77"/>
      <c r="H75" s="52"/>
      <c r="I75" s="114"/>
      <c r="J75" s="78"/>
      <c r="K75" s="79"/>
      <c r="L75" s="79"/>
      <c r="M75" s="79"/>
      <c r="N75" s="80"/>
      <c r="O75" s="79"/>
      <c r="P75" s="79"/>
      <c r="Q75" s="81" t="str">
        <f t="shared" si="43"/>
        <v/>
      </c>
      <c r="R75" s="79"/>
      <c r="S75" s="78"/>
      <c r="T75" s="100" t="str">
        <f t="shared" si="44"/>
        <v/>
      </c>
      <c r="U75" s="79"/>
      <c r="V75" s="82" t="str">
        <f t="shared" si="33"/>
        <v/>
      </c>
      <c r="W75" s="79"/>
      <c r="X75" s="82" t="str">
        <f t="shared" si="34"/>
        <v/>
      </c>
      <c r="Y75" s="65"/>
      <c r="Z75" s="83"/>
      <c r="AD75" s="3" t="str">
        <f t="shared" si="45"/>
        <v/>
      </c>
      <c r="AE75" s="39" t="str">
        <f t="shared" si="35"/>
        <v/>
      </c>
      <c r="AF75" s="40" t="str">
        <f>IF($AE75="","",VLOOKUP($AE75,'(種目・作業用)'!$A$2:$D$58,2,FALSE))</f>
        <v/>
      </c>
      <c r="AG75" s="40" t="str">
        <f>IF($AE75="","",VLOOKUP($AE75,'(種目・作業用)'!$A$2:$D$58,3,FALSE))</f>
        <v/>
      </c>
      <c r="AH75" s="40" t="str">
        <f>IF($AE75="","",VLOOKUP($AE75,'(種目・作業用)'!$A$2:$D$58,4,FALSE))</f>
        <v/>
      </c>
      <c r="AI75" s="41" t="str">
        <f t="shared" si="36"/>
        <v/>
      </c>
      <c r="AJ75" s="3" t="str">
        <f t="shared" si="30"/>
        <v xml:space="preserve"> </v>
      </c>
      <c r="AK75" s="3" t="str">
        <f t="shared" si="37"/>
        <v/>
      </c>
      <c r="AL75" s="3" t="str">
        <f t="shared" si="38"/>
        <v/>
      </c>
      <c r="AM75" s="3" t="str">
        <f t="shared" si="39"/>
        <v/>
      </c>
      <c r="AN75" s="42" t="str">
        <f t="shared" si="40"/>
        <v/>
      </c>
      <c r="AO75" s="3" t="str">
        <f t="shared" si="31"/>
        <v/>
      </c>
      <c r="AP75" s="3" t="str">
        <f t="shared" si="41"/>
        <v/>
      </c>
      <c r="AQ75" s="3" t="str">
        <f t="shared" si="46"/>
        <v/>
      </c>
      <c r="AR75" s="3" t="str">
        <f t="shared" si="32"/>
        <v/>
      </c>
      <c r="AS75" s="3" t="s">
        <v>77</v>
      </c>
      <c r="AT75" s="1"/>
      <c r="AU75" s="1" t="str">
        <f t="shared" si="42"/>
        <v>　</v>
      </c>
    </row>
    <row r="76" spans="1:47" ht="22.5" customHeight="1" x14ac:dyDescent="0.15">
      <c r="A76" s="84">
        <v>70</v>
      </c>
      <c r="B76" s="77"/>
      <c r="C76" s="77"/>
      <c r="D76" s="77"/>
      <c r="E76" s="189"/>
      <c r="F76" s="77"/>
      <c r="G76" s="77"/>
      <c r="H76" s="52"/>
      <c r="I76" s="114"/>
      <c r="J76" s="78"/>
      <c r="K76" s="79"/>
      <c r="L76" s="79"/>
      <c r="M76" s="79"/>
      <c r="N76" s="80"/>
      <c r="O76" s="79"/>
      <c r="P76" s="79"/>
      <c r="Q76" s="81" t="str">
        <f t="shared" si="43"/>
        <v/>
      </c>
      <c r="R76" s="79"/>
      <c r="S76" s="78"/>
      <c r="T76" s="100" t="str">
        <f t="shared" si="44"/>
        <v/>
      </c>
      <c r="U76" s="79"/>
      <c r="V76" s="82" t="str">
        <f t="shared" si="33"/>
        <v/>
      </c>
      <c r="W76" s="79"/>
      <c r="X76" s="82" t="str">
        <f t="shared" si="34"/>
        <v/>
      </c>
      <c r="Y76" s="65"/>
      <c r="Z76" s="83"/>
      <c r="AD76" s="3" t="str">
        <f t="shared" si="45"/>
        <v/>
      </c>
      <c r="AE76" s="39" t="str">
        <f t="shared" si="35"/>
        <v/>
      </c>
      <c r="AF76" s="40" t="str">
        <f>IF($AE76="","",VLOOKUP($AE76,'(種目・作業用)'!$A$2:$D$58,2,FALSE))</f>
        <v/>
      </c>
      <c r="AG76" s="40" t="str">
        <f>IF($AE76="","",VLOOKUP($AE76,'(種目・作業用)'!$A$2:$D$58,3,FALSE))</f>
        <v/>
      </c>
      <c r="AH76" s="40" t="str">
        <f>IF($AE76="","",VLOOKUP($AE76,'(種目・作業用)'!$A$2:$D$58,4,FALSE))</f>
        <v/>
      </c>
      <c r="AI76" s="41" t="str">
        <f t="shared" si="36"/>
        <v/>
      </c>
      <c r="AJ76" s="3" t="str">
        <f t="shared" si="30"/>
        <v xml:space="preserve"> </v>
      </c>
      <c r="AK76" s="3" t="str">
        <f t="shared" si="37"/>
        <v/>
      </c>
      <c r="AL76" s="3" t="str">
        <f t="shared" si="38"/>
        <v/>
      </c>
      <c r="AM76" s="3" t="str">
        <f t="shared" si="39"/>
        <v/>
      </c>
      <c r="AN76" s="42" t="str">
        <f t="shared" si="40"/>
        <v/>
      </c>
      <c r="AO76" s="3" t="str">
        <f t="shared" si="31"/>
        <v/>
      </c>
      <c r="AP76" s="3" t="str">
        <f t="shared" si="41"/>
        <v/>
      </c>
      <c r="AQ76" s="3" t="str">
        <f t="shared" si="46"/>
        <v/>
      </c>
      <c r="AR76" s="3" t="str">
        <f t="shared" si="32"/>
        <v/>
      </c>
      <c r="AS76" s="3" t="s">
        <v>77</v>
      </c>
      <c r="AT76" s="1"/>
      <c r="AU76" s="1" t="str">
        <f t="shared" si="42"/>
        <v>　</v>
      </c>
    </row>
    <row r="77" spans="1:47" ht="22.5" customHeight="1" x14ac:dyDescent="0.15">
      <c r="A77" s="84">
        <v>71</v>
      </c>
      <c r="B77" s="77"/>
      <c r="C77" s="77"/>
      <c r="D77" s="77"/>
      <c r="E77" s="189"/>
      <c r="F77" s="77"/>
      <c r="G77" s="77"/>
      <c r="H77" s="52"/>
      <c r="I77" s="114"/>
      <c r="J77" s="78"/>
      <c r="K77" s="79"/>
      <c r="L77" s="79"/>
      <c r="M77" s="79"/>
      <c r="N77" s="80"/>
      <c r="O77" s="79"/>
      <c r="P77" s="79"/>
      <c r="Q77" s="81" t="str">
        <f t="shared" si="43"/>
        <v/>
      </c>
      <c r="R77" s="79"/>
      <c r="S77" s="78"/>
      <c r="T77" s="100" t="str">
        <f t="shared" si="44"/>
        <v/>
      </c>
      <c r="U77" s="79"/>
      <c r="V77" s="82" t="str">
        <f t="shared" si="33"/>
        <v/>
      </c>
      <c r="W77" s="79"/>
      <c r="X77" s="82" t="str">
        <f t="shared" si="34"/>
        <v/>
      </c>
      <c r="Y77" s="65"/>
      <c r="Z77" s="83"/>
      <c r="AD77" s="3" t="str">
        <f t="shared" si="45"/>
        <v/>
      </c>
      <c r="AE77" s="39" t="str">
        <f t="shared" si="35"/>
        <v/>
      </c>
      <c r="AF77" s="40" t="str">
        <f>IF($AE77="","",VLOOKUP($AE77,'(種目・作業用)'!$A$2:$D$58,2,FALSE))</f>
        <v/>
      </c>
      <c r="AG77" s="40" t="str">
        <f>IF($AE77="","",VLOOKUP($AE77,'(種目・作業用)'!$A$2:$D$58,3,FALSE))</f>
        <v/>
      </c>
      <c r="AH77" s="40" t="str">
        <f>IF($AE77="","",VLOOKUP($AE77,'(種目・作業用)'!$A$2:$D$58,4,FALSE))</f>
        <v/>
      </c>
      <c r="AI77" s="41" t="str">
        <f t="shared" si="36"/>
        <v/>
      </c>
      <c r="AJ77" s="3" t="str">
        <f t="shared" si="30"/>
        <v xml:space="preserve"> </v>
      </c>
      <c r="AK77" s="3" t="str">
        <f t="shared" si="37"/>
        <v/>
      </c>
      <c r="AL77" s="3" t="str">
        <f t="shared" si="38"/>
        <v/>
      </c>
      <c r="AM77" s="3" t="str">
        <f t="shared" si="39"/>
        <v/>
      </c>
      <c r="AN77" s="42" t="str">
        <f t="shared" si="40"/>
        <v/>
      </c>
      <c r="AO77" s="3" t="str">
        <f t="shared" si="31"/>
        <v/>
      </c>
      <c r="AP77" s="3" t="str">
        <f t="shared" si="41"/>
        <v/>
      </c>
      <c r="AQ77" s="3" t="str">
        <f t="shared" si="46"/>
        <v/>
      </c>
      <c r="AR77" s="3" t="str">
        <f t="shared" si="32"/>
        <v/>
      </c>
      <c r="AS77" s="3" t="s">
        <v>77</v>
      </c>
      <c r="AT77" s="1"/>
      <c r="AU77" s="1" t="str">
        <f t="shared" si="42"/>
        <v>　</v>
      </c>
    </row>
    <row r="78" spans="1:47" ht="22.5" customHeight="1" x14ac:dyDescent="0.15">
      <c r="A78" s="84">
        <v>72</v>
      </c>
      <c r="B78" s="77"/>
      <c r="C78" s="77"/>
      <c r="D78" s="77"/>
      <c r="E78" s="189"/>
      <c r="F78" s="77"/>
      <c r="G78" s="77"/>
      <c r="H78" s="52"/>
      <c r="I78" s="114"/>
      <c r="J78" s="78"/>
      <c r="K78" s="79"/>
      <c r="L78" s="79"/>
      <c r="M78" s="79"/>
      <c r="N78" s="80"/>
      <c r="O78" s="79"/>
      <c r="P78" s="79"/>
      <c r="Q78" s="81" t="str">
        <f t="shared" si="43"/>
        <v/>
      </c>
      <c r="R78" s="79"/>
      <c r="S78" s="78"/>
      <c r="T78" s="100" t="str">
        <f t="shared" si="44"/>
        <v/>
      </c>
      <c r="U78" s="79"/>
      <c r="V78" s="82" t="str">
        <f t="shared" si="33"/>
        <v/>
      </c>
      <c r="W78" s="79"/>
      <c r="X78" s="82" t="str">
        <f t="shared" si="34"/>
        <v/>
      </c>
      <c r="Y78" s="65"/>
      <c r="Z78" s="83"/>
      <c r="AD78" s="3" t="str">
        <f t="shared" si="45"/>
        <v/>
      </c>
      <c r="AE78" s="39" t="str">
        <f t="shared" si="35"/>
        <v/>
      </c>
      <c r="AF78" s="40" t="str">
        <f>IF($AE78="","",VLOOKUP($AE78,'(種目・作業用)'!$A$2:$D$58,2,FALSE))</f>
        <v/>
      </c>
      <c r="AG78" s="40" t="str">
        <f>IF($AE78="","",VLOOKUP($AE78,'(種目・作業用)'!$A$2:$D$58,3,FALSE))</f>
        <v/>
      </c>
      <c r="AH78" s="40" t="str">
        <f>IF($AE78="","",VLOOKUP($AE78,'(種目・作業用)'!$A$2:$D$58,4,FALSE))</f>
        <v/>
      </c>
      <c r="AI78" s="41" t="str">
        <f t="shared" si="36"/>
        <v/>
      </c>
      <c r="AJ78" s="3" t="str">
        <f t="shared" si="30"/>
        <v xml:space="preserve"> </v>
      </c>
      <c r="AK78" s="3" t="str">
        <f t="shared" si="37"/>
        <v/>
      </c>
      <c r="AL78" s="3" t="str">
        <f t="shared" si="38"/>
        <v/>
      </c>
      <c r="AM78" s="3" t="str">
        <f t="shared" si="39"/>
        <v/>
      </c>
      <c r="AN78" s="42" t="str">
        <f t="shared" si="40"/>
        <v/>
      </c>
      <c r="AO78" s="3" t="str">
        <f t="shared" si="31"/>
        <v/>
      </c>
      <c r="AP78" s="3" t="str">
        <f t="shared" si="41"/>
        <v/>
      </c>
      <c r="AQ78" s="3" t="str">
        <f t="shared" si="46"/>
        <v/>
      </c>
      <c r="AR78" s="3" t="str">
        <f t="shared" si="32"/>
        <v/>
      </c>
      <c r="AS78" s="3" t="s">
        <v>77</v>
      </c>
      <c r="AT78" s="1"/>
      <c r="AU78" s="1" t="str">
        <f t="shared" si="42"/>
        <v>　</v>
      </c>
    </row>
    <row r="79" spans="1:47" ht="22.5" customHeight="1" x14ac:dyDescent="0.15">
      <c r="A79" s="84">
        <v>73</v>
      </c>
      <c r="B79" s="77"/>
      <c r="C79" s="77"/>
      <c r="D79" s="77"/>
      <c r="E79" s="189"/>
      <c r="F79" s="77"/>
      <c r="G79" s="77"/>
      <c r="H79" s="52"/>
      <c r="I79" s="114"/>
      <c r="J79" s="78"/>
      <c r="K79" s="79"/>
      <c r="L79" s="79"/>
      <c r="M79" s="79"/>
      <c r="N79" s="80"/>
      <c r="O79" s="79"/>
      <c r="P79" s="79"/>
      <c r="Q79" s="81" t="str">
        <f t="shared" si="43"/>
        <v/>
      </c>
      <c r="R79" s="79"/>
      <c r="S79" s="78"/>
      <c r="T79" s="100" t="str">
        <f t="shared" si="44"/>
        <v/>
      </c>
      <c r="U79" s="79"/>
      <c r="V79" s="82" t="str">
        <f t="shared" si="33"/>
        <v/>
      </c>
      <c r="W79" s="79"/>
      <c r="X79" s="82" t="str">
        <f t="shared" si="34"/>
        <v/>
      </c>
      <c r="Y79" s="65"/>
      <c r="Z79" s="83"/>
      <c r="AD79" s="3" t="str">
        <f t="shared" si="45"/>
        <v/>
      </c>
      <c r="AE79" s="39" t="str">
        <f t="shared" si="35"/>
        <v/>
      </c>
      <c r="AF79" s="40" t="str">
        <f>IF($AE79="","",VLOOKUP($AE79,'(種目・作業用)'!$A$2:$D$58,2,FALSE))</f>
        <v/>
      </c>
      <c r="AG79" s="40" t="str">
        <f>IF($AE79="","",VLOOKUP($AE79,'(種目・作業用)'!$A$2:$D$58,3,FALSE))</f>
        <v/>
      </c>
      <c r="AH79" s="40" t="str">
        <f>IF($AE79="","",VLOOKUP($AE79,'(種目・作業用)'!$A$2:$D$58,4,FALSE))</f>
        <v/>
      </c>
      <c r="AI79" s="41" t="str">
        <f t="shared" si="36"/>
        <v/>
      </c>
      <c r="AJ79" s="3" t="str">
        <f t="shared" si="30"/>
        <v xml:space="preserve"> </v>
      </c>
      <c r="AK79" s="3" t="str">
        <f t="shared" si="37"/>
        <v/>
      </c>
      <c r="AL79" s="3" t="str">
        <f t="shared" si="38"/>
        <v/>
      </c>
      <c r="AM79" s="3" t="str">
        <f t="shared" si="39"/>
        <v/>
      </c>
      <c r="AN79" s="42" t="str">
        <f t="shared" si="40"/>
        <v/>
      </c>
      <c r="AO79" s="3" t="str">
        <f t="shared" si="31"/>
        <v/>
      </c>
      <c r="AP79" s="3" t="str">
        <f t="shared" si="41"/>
        <v/>
      </c>
      <c r="AQ79" s="3" t="str">
        <f t="shared" si="46"/>
        <v/>
      </c>
      <c r="AR79" s="3" t="str">
        <f t="shared" si="32"/>
        <v/>
      </c>
      <c r="AS79" s="3" t="s">
        <v>77</v>
      </c>
      <c r="AT79" s="1"/>
      <c r="AU79" s="1" t="str">
        <f t="shared" si="42"/>
        <v>　</v>
      </c>
    </row>
    <row r="80" spans="1:47" ht="22.5" customHeight="1" x14ac:dyDescent="0.15">
      <c r="A80" s="84">
        <v>74</v>
      </c>
      <c r="B80" s="77"/>
      <c r="C80" s="77"/>
      <c r="D80" s="77"/>
      <c r="E80" s="189"/>
      <c r="F80" s="77"/>
      <c r="G80" s="77"/>
      <c r="H80" s="52"/>
      <c r="I80" s="114"/>
      <c r="J80" s="78"/>
      <c r="K80" s="79"/>
      <c r="L80" s="79"/>
      <c r="M80" s="79"/>
      <c r="N80" s="80"/>
      <c r="O80" s="79"/>
      <c r="P80" s="79"/>
      <c r="Q80" s="81" t="str">
        <f t="shared" si="43"/>
        <v/>
      </c>
      <c r="R80" s="79"/>
      <c r="S80" s="78"/>
      <c r="T80" s="100" t="str">
        <f t="shared" si="44"/>
        <v/>
      </c>
      <c r="U80" s="79"/>
      <c r="V80" s="82" t="str">
        <f t="shared" si="33"/>
        <v/>
      </c>
      <c r="W80" s="79"/>
      <c r="X80" s="82" t="str">
        <f t="shared" si="34"/>
        <v/>
      </c>
      <c r="Y80" s="65"/>
      <c r="Z80" s="83"/>
      <c r="AD80" s="3" t="str">
        <f t="shared" si="45"/>
        <v/>
      </c>
      <c r="AE80" s="39" t="str">
        <f t="shared" si="35"/>
        <v/>
      </c>
      <c r="AF80" s="40" t="str">
        <f>IF($AE80="","",VLOOKUP($AE80,'(種目・作業用)'!$A$2:$D$58,2,FALSE))</f>
        <v/>
      </c>
      <c r="AG80" s="40" t="str">
        <f>IF($AE80="","",VLOOKUP($AE80,'(種目・作業用)'!$A$2:$D$58,3,FALSE))</f>
        <v/>
      </c>
      <c r="AH80" s="40" t="str">
        <f>IF($AE80="","",VLOOKUP($AE80,'(種目・作業用)'!$A$2:$D$58,4,FALSE))</f>
        <v/>
      </c>
      <c r="AI80" s="41" t="str">
        <f t="shared" si="36"/>
        <v/>
      </c>
      <c r="AJ80" s="3" t="str">
        <f t="shared" si="30"/>
        <v xml:space="preserve"> </v>
      </c>
      <c r="AK80" s="3" t="str">
        <f t="shared" si="37"/>
        <v/>
      </c>
      <c r="AL80" s="3" t="str">
        <f t="shared" si="38"/>
        <v/>
      </c>
      <c r="AM80" s="3" t="str">
        <f t="shared" si="39"/>
        <v/>
      </c>
      <c r="AN80" s="42" t="str">
        <f t="shared" si="40"/>
        <v/>
      </c>
      <c r="AO80" s="3" t="str">
        <f t="shared" si="31"/>
        <v/>
      </c>
      <c r="AP80" s="3" t="str">
        <f t="shared" si="41"/>
        <v/>
      </c>
      <c r="AQ80" s="3" t="str">
        <f t="shared" si="46"/>
        <v/>
      </c>
      <c r="AR80" s="3" t="str">
        <f t="shared" si="32"/>
        <v/>
      </c>
      <c r="AS80" s="3" t="s">
        <v>77</v>
      </c>
      <c r="AT80" s="1"/>
      <c r="AU80" s="1" t="str">
        <f t="shared" si="42"/>
        <v>　</v>
      </c>
    </row>
    <row r="81" spans="1:47" ht="22.5" customHeight="1" x14ac:dyDescent="0.15">
      <c r="A81" s="84">
        <v>75</v>
      </c>
      <c r="B81" s="77"/>
      <c r="C81" s="77"/>
      <c r="D81" s="77"/>
      <c r="E81" s="189"/>
      <c r="F81" s="77"/>
      <c r="G81" s="77"/>
      <c r="H81" s="52"/>
      <c r="I81" s="114"/>
      <c r="J81" s="78"/>
      <c r="K81" s="79"/>
      <c r="L81" s="79"/>
      <c r="M81" s="79"/>
      <c r="N81" s="80"/>
      <c r="O81" s="79"/>
      <c r="P81" s="79"/>
      <c r="Q81" s="81" t="str">
        <f t="shared" si="43"/>
        <v/>
      </c>
      <c r="R81" s="79"/>
      <c r="S81" s="78"/>
      <c r="T81" s="100" t="str">
        <f t="shared" si="44"/>
        <v/>
      </c>
      <c r="U81" s="79"/>
      <c r="V81" s="82" t="str">
        <f t="shared" si="33"/>
        <v/>
      </c>
      <c r="W81" s="79"/>
      <c r="X81" s="82" t="str">
        <f t="shared" si="34"/>
        <v/>
      </c>
      <c r="Y81" s="65"/>
      <c r="Z81" s="83"/>
      <c r="AD81" s="3" t="str">
        <f t="shared" si="45"/>
        <v/>
      </c>
      <c r="AE81" s="39" t="str">
        <f t="shared" si="35"/>
        <v/>
      </c>
      <c r="AF81" s="40" t="str">
        <f>IF($AE81="","",VLOOKUP($AE81,'(種目・作業用)'!$A$2:$D$58,2,FALSE))</f>
        <v/>
      </c>
      <c r="AG81" s="40" t="str">
        <f>IF($AE81="","",VLOOKUP($AE81,'(種目・作業用)'!$A$2:$D$58,3,FALSE))</f>
        <v/>
      </c>
      <c r="AH81" s="40" t="str">
        <f>IF($AE81="","",VLOOKUP($AE81,'(種目・作業用)'!$A$2:$D$58,4,FALSE))</f>
        <v/>
      </c>
      <c r="AI81" s="41" t="str">
        <f t="shared" si="36"/>
        <v/>
      </c>
      <c r="AJ81" s="3" t="str">
        <f t="shared" si="30"/>
        <v xml:space="preserve"> </v>
      </c>
      <c r="AK81" s="3" t="str">
        <f t="shared" si="37"/>
        <v/>
      </c>
      <c r="AL81" s="3" t="str">
        <f t="shared" si="38"/>
        <v/>
      </c>
      <c r="AM81" s="3" t="str">
        <f t="shared" si="39"/>
        <v/>
      </c>
      <c r="AN81" s="42" t="str">
        <f t="shared" si="40"/>
        <v/>
      </c>
      <c r="AO81" s="3" t="str">
        <f t="shared" si="31"/>
        <v/>
      </c>
      <c r="AP81" s="3" t="str">
        <f t="shared" si="41"/>
        <v/>
      </c>
      <c r="AQ81" s="3" t="str">
        <f t="shared" si="46"/>
        <v/>
      </c>
      <c r="AR81" s="3" t="str">
        <f t="shared" si="32"/>
        <v/>
      </c>
      <c r="AS81" s="3" t="s">
        <v>77</v>
      </c>
      <c r="AT81" s="1"/>
      <c r="AU81" s="1" t="str">
        <f t="shared" si="42"/>
        <v>　</v>
      </c>
    </row>
    <row r="82" spans="1:47" ht="22.5" customHeight="1" x14ac:dyDescent="0.15">
      <c r="A82" s="84">
        <v>76</v>
      </c>
      <c r="B82" s="77"/>
      <c r="C82" s="77"/>
      <c r="D82" s="77"/>
      <c r="E82" s="189"/>
      <c r="F82" s="77"/>
      <c r="G82" s="77"/>
      <c r="H82" s="52"/>
      <c r="I82" s="114"/>
      <c r="J82" s="78"/>
      <c r="K82" s="79"/>
      <c r="L82" s="79"/>
      <c r="M82" s="79"/>
      <c r="N82" s="80"/>
      <c r="O82" s="79"/>
      <c r="P82" s="79"/>
      <c r="Q82" s="81" t="str">
        <f t="shared" si="43"/>
        <v/>
      </c>
      <c r="R82" s="79"/>
      <c r="S82" s="78"/>
      <c r="T82" s="100" t="str">
        <f t="shared" si="44"/>
        <v/>
      </c>
      <c r="U82" s="79"/>
      <c r="V82" s="82" t="str">
        <f t="shared" si="33"/>
        <v/>
      </c>
      <c r="W82" s="79"/>
      <c r="X82" s="82" t="str">
        <f t="shared" si="34"/>
        <v/>
      </c>
      <c r="Y82" s="65"/>
      <c r="Z82" s="83"/>
      <c r="AD82" s="3" t="str">
        <f t="shared" si="45"/>
        <v/>
      </c>
      <c r="AE82" s="39" t="str">
        <f t="shared" si="35"/>
        <v/>
      </c>
      <c r="AF82" s="40" t="str">
        <f>IF($AE82="","",VLOOKUP($AE82,'(種目・作業用)'!$A$2:$D$58,2,FALSE))</f>
        <v/>
      </c>
      <c r="AG82" s="40" t="str">
        <f>IF($AE82="","",VLOOKUP($AE82,'(種目・作業用)'!$A$2:$D$58,3,FALSE))</f>
        <v/>
      </c>
      <c r="AH82" s="40" t="str">
        <f>IF($AE82="","",VLOOKUP($AE82,'(種目・作業用)'!$A$2:$D$58,4,FALSE))</f>
        <v/>
      </c>
      <c r="AI82" s="41" t="str">
        <f t="shared" si="36"/>
        <v/>
      </c>
      <c r="AJ82" s="3" t="str">
        <f t="shared" ref="AJ82:AJ106" si="47">IF(AI82="000",AH82,CONCATENATE(AH82," ",AI82))</f>
        <v xml:space="preserve"> </v>
      </c>
      <c r="AK82" s="3" t="str">
        <f t="shared" si="37"/>
        <v/>
      </c>
      <c r="AL82" s="3" t="str">
        <f t="shared" si="38"/>
        <v/>
      </c>
      <c r="AM82" s="3" t="str">
        <f t="shared" si="39"/>
        <v/>
      </c>
      <c r="AN82" s="42" t="str">
        <f t="shared" si="40"/>
        <v/>
      </c>
      <c r="AO82" s="3" t="str">
        <f t="shared" ref="AO82:AO106" si="48">IF(ISNUMBER(AK82),$AO$4,"")</f>
        <v/>
      </c>
      <c r="AP82" s="3" t="str">
        <f t="shared" si="41"/>
        <v/>
      </c>
      <c r="AQ82" s="3" t="str">
        <f t="shared" si="46"/>
        <v/>
      </c>
      <c r="AR82" s="3" t="str">
        <f t="shared" ref="AR82:AR106" si="49">IF(ISNUMBER(AK82),$AM$4,"")</f>
        <v/>
      </c>
      <c r="AS82" s="3" t="s">
        <v>77</v>
      </c>
      <c r="AT82" s="1"/>
      <c r="AU82" s="1" t="str">
        <f t="shared" si="42"/>
        <v>　</v>
      </c>
    </row>
    <row r="83" spans="1:47" ht="22.5" customHeight="1" x14ac:dyDescent="0.15">
      <c r="A83" s="84">
        <v>77</v>
      </c>
      <c r="B83" s="77"/>
      <c r="C83" s="77"/>
      <c r="D83" s="77"/>
      <c r="E83" s="189"/>
      <c r="F83" s="77"/>
      <c r="G83" s="77"/>
      <c r="H83" s="52"/>
      <c r="I83" s="114"/>
      <c r="J83" s="78"/>
      <c r="K83" s="79"/>
      <c r="L83" s="79"/>
      <c r="M83" s="79"/>
      <c r="N83" s="80"/>
      <c r="O83" s="79"/>
      <c r="P83" s="79"/>
      <c r="Q83" s="81" t="str">
        <f t="shared" si="43"/>
        <v/>
      </c>
      <c r="R83" s="79"/>
      <c r="S83" s="78"/>
      <c r="T83" s="100" t="str">
        <f t="shared" si="44"/>
        <v/>
      </c>
      <c r="U83" s="79"/>
      <c r="V83" s="82" t="str">
        <f t="shared" si="33"/>
        <v/>
      </c>
      <c r="W83" s="79"/>
      <c r="X83" s="82" t="str">
        <f t="shared" si="34"/>
        <v/>
      </c>
      <c r="Y83" s="65"/>
      <c r="Z83" s="83"/>
      <c r="AD83" s="3" t="str">
        <f t="shared" si="45"/>
        <v/>
      </c>
      <c r="AE83" s="39" t="str">
        <f t="shared" si="35"/>
        <v/>
      </c>
      <c r="AF83" s="40" t="str">
        <f>IF($AE83="","",VLOOKUP($AE83,'(種目・作業用)'!$A$2:$D$58,2,FALSE))</f>
        <v/>
      </c>
      <c r="AG83" s="40" t="str">
        <f>IF($AE83="","",VLOOKUP($AE83,'(種目・作業用)'!$A$2:$D$58,3,FALSE))</f>
        <v/>
      </c>
      <c r="AH83" s="40" t="str">
        <f>IF($AE83="","",VLOOKUP($AE83,'(種目・作業用)'!$A$2:$D$58,4,FALSE))</f>
        <v/>
      </c>
      <c r="AI83" s="41" t="str">
        <f t="shared" si="36"/>
        <v/>
      </c>
      <c r="AJ83" s="3" t="str">
        <f t="shared" si="47"/>
        <v xml:space="preserve"> </v>
      </c>
      <c r="AK83" s="3" t="str">
        <f t="shared" si="37"/>
        <v/>
      </c>
      <c r="AL83" s="3" t="str">
        <f t="shared" si="38"/>
        <v/>
      </c>
      <c r="AM83" s="3" t="str">
        <f t="shared" si="39"/>
        <v/>
      </c>
      <c r="AN83" s="42" t="str">
        <f t="shared" si="40"/>
        <v/>
      </c>
      <c r="AO83" s="3" t="str">
        <f t="shared" si="48"/>
        <v/>
      </c>
      <c r="AP83" s="3" t="str">
        <f t="shared" si="41"/>
        <v/>
      </c>
      <c r="AQ83" s="3" t="str">
        <f t="shared" si="46"/>
        <v/>
      </c>
      <c r="AR83" s="3" t="str">
        <f t="shared" si="49"/>
        <v/>
      </c>
      <c r="AS83" s="3" t="s">
        <v>77</v>
      </c>
      <c r="AT83" s="1"/>
      <c r="AU83" s="1" t="str">
        <f t="shared" si="42"/>
        <v>　</v>
      </c>
    </row>
    <row r="84" spans="1:47" ht="22.5" customHeight="1" x14ac:dyDescent="0.15">
      <c r="A84" s="84">
        <v>78</v>
      </c>
      <c r="B84" s="77"/>
      <c r="C84" s="77"/>
      <c r="D84" s="77"/>
      <c r="E84" s="189"/>
      <c r="F84" s="77"/>
      <c r="G84" s="77"/>
      <c r="H84" s="52"/>
      <c r="I84" s="114"/>
      <c r="J84" s="78"/>
      <c r="K84" s="79"/>
      <c r="L84" s="79"/>
      <c r="M84" s="79"/>
      <c r="N84" s="80"/>
      <c r="O84" s="79"/>
      <c r="P84" s="79"/>
      <c r="Q84" s="81" t="str">
        <f t="shared" si="43"/>
        <v/>
      </c>
      <c r="R84" s="79"/>
      <c r="S84" s="78"/>
      <c r="T84" s="100" t="str">
        <f t="shared" si="44"/>
        <v/>
      </c>
      <c r="U84" s="79"/>
      <c r="V84" s="82" t="str">
        <f t="shared" si="33"/>
        <v/>
      </c>
      <c r="W84" s="79"/>
      <c r="X84" s="82" t="str">
        <f t="shared" si="34"/>
        <v/>
      </c>
      <c r="Y84" s="65"/>
      <c r="Z84" s="83"/>
      <c r="AD84" s="3" t="str">
        <f t="shared" si="45"/>
        <v/>
      </c>
      <c r="AE84" s="39" t="str">
        <f t="shared" si="35"/>
        <v/>
      </c>
      <c r="AF84" s="40" t="str">
        <f>IF($AE84="","",VLOOKUP($AE84,'(種目・作業用)'!$A$2:$D$58,2,FALSE))</f>
        <v/>
      </c>
      <c r="AG84" s="40" t="str">
        <f>IF($AE84="","",VLOOKUP($AE84,'(種目・作業用)'!$A$2:$D$58,3,FALSE))</f>
        <v/>
      </c>
      <c r="AH84" s="40" t="str">
        <f>IF($AE84="","",VLOOKUP($AE84,'(種目・作業用)'!$A$2:$D$58,4,FALSE))</f>
        <v/>
      </c>
      <c r="AI84" s="41" t="str">
        <f t="shared" si="36"/>
        <v/>
      </c>
      <c r="AJ84" s="3" t="str">
        <f t="shared" si="47"/>
        <v xml:space="preserve"> </v>
      </c>
      <c r="AK84" s="3" t="str">
        <f t="shared" si="37"/>
        <v/>
      </c>
      <c r="AL84" s="3" t="str">
        <f t="shared" si="38"/>
        <v/>
      </c>
      <c r="AM84" s="3" t="str">
        <f t="shared" si="39"/>
        <v/>
      </c>
      <c r="AN84" s="42" t="str">
        <f t="shared" si="40"/>
        <v/>
      </c>
      <c r="AO84" s="3" t="str">
        <f t="shared" si="48"/>
        <v/>
      </c>
      <c r="AP84" s="3" t="str">
        <f t="shared" si="41"/>
        <v/>
      </c>
      <c r="AQ84" s="3" t="str">
        <f t="shared" si="46"/>
        <v/>
      </c>
      <c r="AR84" s="3" t="str">
        <f t="shared" si="49"/>
        <v/>
      </c>
      <c r="AS84" s="3" t="s">
        <v>77</v>
      </c>
      <c r="AT84" s="1"/>
      <c r="AU84" s="1" t="str">
        <f t="shared" si="42"/>
        <v>　</v>
      </c>
    </row>
    <row r="85" spans="1:47" ht="22.5" customHeight="1" x14ac:dyDescent="0.15">
      <c r="A85" s="84">
        <v>79</v>
      </c>
      <c r="B85" s="77"/>
      <c r="C85" s="77"/>
      <c r="D85" s="77"/>
      <c r="E85" s="189"/>
      <c r="F85" s="77"/>
      <c r="G85" s="77"/>
      <c r="H85" s="52"/>
      <c r="I85" s="114"/>
      <c r="J85" s="78"/>
      <c r="K85" s="79"/>
      <c r="L85" s="79"/>
      <c r="M85" s="79"/>
      <c r="N85" s="80"/>
      <c r="O85" s="79"/>
      <c r="P85" s="79"/>
      <c r="Q85" s="81" t="str">
        <f t="shared" si="43"/>
        <v/>
      </c>
      <c r="R85" s="79"/>
      <c r="S85" s="78"/>
      <c r="T85" s="100" t="str">
        <f t="shared" si="44"/>
        <v/>
      </c>
      <c r="U85" s="79"/>
      <c r="V85" s="82" t="str">
        <f t="shared" si="33"/>
        <v/>
      </c>
      <c r="W85" s="79"/>
      <c r="X85" s="82" t="str">
        <f t="shared" si="34"/>
        <v/>
      </c>
      <c r="Y85" s="65"/>
      <c r="Z85" s="83"/>
      <c r="AD85" s="3" t="str">
        <f t="shared" si="45"/>
        <v/>
      </c>
      <c r="AE85" s="39" t="str">
        <f t="shared" si="35"/>
        <v/>
      </c>
      <c r="AF85" s="40" t="str">
        <f>IF($AE85="","",VLOOKUP($AE85,'(種目・作業用)'!$A$2:$D$58,2,FALSE))</f>
        <v/>
      </c>
      <c r="AG85" s="40" t="str">
        <f>IF($AE85="","",VLOOKUP($AE85,'(種目・作業用)'!$A$2:$D$58,3,FALSE))</f>
        <v/>
      </c>
      <c r="AH85" s="40" t="str">
        <f>IF($AE85="","",VLOOKUP($AE85,'(種目・作業用)'!$A$2:$D$58,4,FALSE))</f>
        <v/>
      </c>
      <c r="AI85" s="41" t="str">
        <f t="shared" si="36"/>
        <v/>
      </c>
      <c r="AJ85" s="3" t="str">
        <f t="shared" si="47"/>
        <v xml:space="preserve"> </v>
      </c>
      <c r="AK85" s="3" t="str">
        <f t="shared" si="37"/>
        <v/>
      </c>
      <c r="AL85" s="3" t="str">
        <f t="shared" si="38"/>
        <v/>
      </c>
      <c r="AM85" s="3" t="str">
        <f t="shared" si="39"/>
        <v/>
      </c>
      <c r="AN85" s="42" t="str">
        <f t="shared" si="40"/>
        <v/>
      </c>
      <c r="AO85" s="3" t="str">
        <f t="shared" si="48"/>
        <v/>
      </c>
      <c r="AP85" s="3" t="str">
        <f t="shared" si="41"/>
        <v/>
      </c>
      <c r="AQ85" s="3" t="str">
        <f t="shared" si="46"/>
        <v/>
      </c>
      <c r="AR85" s="3" t="str">
        <f t="shared" si="49"/>
        <v/>
      </c>
      <c r="AS85" s="3" t="s">
        <v>77</v>
      </c>
      <c r="AT85" s="1"/>
      <c r="AU85" s="1" t="str">
        <f t="shared" si="42"/>
        <v>　</v>
      </c>
    </row>
    <row r="86" spans="1:47" ht="22.5" customHeight="1" x14ac:dyDescent="0.15">
      <c r="A86" s="84">
        <v>80</v>
      </c>
      <c r="B86" s="77"/>
      <c r="C86" s="77"/>
      <c r="D86" s="77"/>
      <c r="E86" s="189"/>
      <c r="F86" s="77"/>
      <c r="G86" s="77"/>
      <c r="H86" s="52"/>
      <c r="I86" s="114"/>
      <c r="J86" s="78"/>
      <c r="K86" s="79"/>
      <c r="L86" s="79"/>
      <c r="M86" s="79"/>
      <c r="N86" s="80"/>
      <c r="O86" s="79"/>
      <c r="P86" s="79"/>
      <c r="Q86" s="81" t="str">
        <f t="shared" si="43"/>
        <v/>
      </c>
      <c r="R86" s="79"/>
      <c r="S86" s="78"/>
      <c r="T86" s="100" t="str">
        <f t="shared" si="44"/>
        <v/>
      </c>
      <c r="U86" s="79"/>
      <c r="V86" s="82" t="str">
        <f t="shared" si="33"/>
        <v/>
      </c>
      <c r="W86" s="79"/>
      <c r="X86" s="82" t="str">
        <f t="shared" si="34"/>
        <v/>
      </c>
      <c r="Y86" s="65"/>
      <c r="Z86" s="83"/>
      <c r="AD86" s="3" t="str">
        <f t="shared" si="45"/>
        <v/>
      </c>
      <c r="AE86" s="39" t="str">
        <f t="shared" si="35"/>
        <v/>
      </c>
      <c r="AF86" s="40" t="str">
        <f>IF($AE86="","",VLOOKUP($AE86,'(種目・作業用)'!$A$2:$D$58,2,FALSE))</f>
        <v/>
      </c>
      <c r="AG86" s="40" t="str">
        <f>IF($AE86="","",VLOOKUP($AE86,'(種目・作業用)'!$A$2:$D$58,3,FALSE))</f>
        <v/>
      </c>
      <c r="AH86" s="40" t="str">
        <f>IF($AE86="","",VLOOKUP($AE86,'(種目・作業用)'!$A$2:$D$58,4,FALSE))</f>
        <v/>
      </c>
      <c r="AI86" s="41" t="str">
        <f t="shared" si="36"/>
        <v/>
      </c>
      <c r="AJ86" s="3" t="str">
        <f t="shared" si="47"/>
        <v xml:space="preserve"> </v>
      </c>
      <c r="AK86" s="3" t="str">
        <f t="shared" si="37"/>
        <v/>
      </c>
      <c r="AL86" s="3" t="str">
        <f t="shared" si="38"/>
        <v/>
      </c>
      <c r="AM86" s="3" t="str">
        <f t="shared" si="39"/>
        <v/>
      </c>
      <c r="AN86" s="42" t="str">
        <f t="shared" si="40"/>
        <v/>
      </c>
      <c r="AO86" s="3" t="str">
        <f t="shared" si="48"/>
        <v/>
      </c>
      <c r="AP86" s="3" t="str">
        <f t="shared" si="41"/>
        <v/>
      </c>
      <c r="AQ86" s="3" t="str">
        <f t="shared" si="46"/>
        <v/>
      </c>
      <c r="AR86" s="3" t="str">
        <f t="shared" si="49"/>
        <v/>
      </c>
      <c r="AS86" s="3" t="s">
        <v>77</v>
      </c>
      <c r="AT86" s="1"/>
      <c r="AU86" s="1" t="str">
        <f t="shared" si="42"/>
        <v>　</v>
      </c>
    </row>
    <row r="87" spans="1:47" ht="22.5" customHeight="1" x14ac:dyDescent="0.15">
      <c r="A87" s="84">
        <v>81</v>
      </c>
      <c r="B87" s="77"/>
      <c r="C87" s="77"/>
      <c r="D87" s="77"/>
      <c r="E87" s="189"/>
      <c r="F87" s="77"/>
      <c r="G87" s="77"/>
      <c r="H87" s="52"/>
      <c r="I87" s="114"/>
      <c r="J87" s="78"/>
      <c r="K87" s="79"/>
      <c r="L87" s="79"/>
      <c r="M87" s="79"/>
      <c r="N87" s="80"/>
      <c r="O87" s="79"/>
      <c r="P87" s="79"/>
      <c r="Q87" s="81" t="str">
        <f t="shared" si="43"/>
        <v/>
      </c>
      <c r="R87" s="79"/>
      <c r="S87" s="78"/>
      <c r="T87" s="100" t="str">
        <f t="shared" si="44"/>
        <v/>
      </c>
      <c r="U87" s="79"/>
      <c r="V87" s="82" t="str">
        <f t="shared" si="33"/>
        <v/>
      </c>
      <c r="W87" s="79"/>
      <c r="X87" s="82" t="str">
        <f t="shared" si="34"/>
        <v/>
      </c>
      <c r="Y87" s="65"/>
      <c r="Z87" s="83"/>
      <c r="AD87" s="3" t="str">
        <f t="shared" si="45"/>
        <v/>
      </c>
      <c r="AE87" s="39" t="str">
        <f t="shared" si="35"/>
        <v/>
      </c>
      <c r="AF87" s="40" t="str">
        <f>IF($AE87="","",VLOOKUP($AE87,'(種目・作業用)'!$A$2:$D$58,2,FALSE))</f>
        <v/>
      </c>
      <c r="AG87" s="40" t="str">
        <f>IF($AE87="","",VLOOKUP($AE87,'(種目・作業用)'!$A$2:$D$58,3,FALSE))</f>
        <v/>
      </c>
      <c r="AH87" s="40" t="str">
        <f>IF($AE87="","",VLOOKUP($AE87,'(種目・作業用)'!$A$2:$D$58,4,FALSE))</f>
        <v/>
      </c>
      <c r="AI87" s="41" t="str">
        <f t="shared" si="36"/>
        <v/>
      </c>
      <c r="AJ87" s="3" t="str">
        <f t="shared" si="47"/>
        <v xml:space="preserve"> </v>
      </c>
      <c r="AK87" s="3" t="str">
        <f t="shared" si="37"/>
        <v/>
      </c>
      <c r="AL87" s="3" t="str">
        <f t="shared" si="38"/>
        <v/>
      </c>
      <c r="AM87" s="3" t="str">
        <f t="shared" si="39"/>
        <v/>
      </c>
      <c r="AN87" s="42" t="str">
        <f t="shared" si="40"/>
        <v/>
      </c>
      <c r="AO87" s="3" t="str">
        <f t="shared" si="48"/>
        <v/>
      </c>
      <c r="AP87" s="3" t="str">
        <f t="shared" si="41"/>
        <v/>
      </c>
      <c r="AQ87" s="3" t="str">
        <f t="shared" si="46"/>
        <v/>
      </c>
      <c r="AR87" s="3" t="str">
        <f t="shared" si="49"/>
        <v/>
      </c>
      <c r="AS87" s="3" t="s">
        <v>77</v>
      </c>
      <c r="AT87" s="1"/>
      <c r="AU87" s="1" t="str">
        <f t="shared" si="42"/>
        <v>　</v>
      </c>
    </row>
    <row r="88" spans="1:47" ht="22.5" customHeight="1" x14ac:dyDescent="0.15">
      <c r="A88" s="84">
        <v>82</v>
      </c>
      <c r="B88" s="77"/>
      <c r="C88" s="77"/>
      <c r="D88" s="77"/>
      <c r="E88" s="189"/>
      <c r="F88" s="77"/>
      <c r="G88" s="77"/>
      <c r="H88" s="52"/>
      <c r="I88" s="114"/>
      <c r="J88" s="78"/>
      <c r="K88" s="79"/>
      <c r="L88" s="79"/>
      <c r="M88" s="79"/>
      <c r="N88" s="80"/>
      <c r="O88" s="79"/>
      <c r="P88" s="79"/>
      <c r="Q88" s="81" t="str">
        <f t="shared" si="43"/>
        <v/>
      </c>
      <c r="R88" s="79"/>
      <c r="S88" s="78"/>
      <c r="T88" s="100" t="str">
        <f t="shared" si="44"/>
        <v/>
      </c>
      <c r="U88" s="79"/>
      <c r="V88" s="82" t="str">
        <f t="shared" si="33"/>
        <v/>
      </c>
      <c r="W88" s="79"/>
      <c r="X88" s="82" t="str">
        <f t="shared" si="34"/>
        <v/>
      </c>
      <c r="Y88" s="65"/>
      <c r="Z88" s="83"/>
      <c r="AD88" s="3" t="str">
        <f t="shared" si="45"/>
        <v/>
      </c>
      <c r="AE88" s="39" t="str">
        <f t="shared" si="35"/>
        <v/>
      </c>
      <c r="AF88" s="40" t="str">
        <f>IF($AE88="","",VLOOKUP($AE88,'(種目・作業用)'!$A$2:$D$58,2,FALSE))</f>
        <v/>
      </c>
      <c r="AG88" s="40" t="str">
        <f>IF($AE88="","",VLOOKUP($AE88,'(種目・作業用)'!$A$2:$D$58,3,FALSE))</f>
        <v/>
      </c>
      <c r="AH88" s="40" t="str">
        <f>IF($AE88="","",VLOOKUP($AE88,'(種目・作業用)'!$A$2:$D$58,4,FALSE))</f>
        <v/>
      </c>
      <c r="AI88" s="41" t="str">
        <f t="shared" si="36"/>
        <v/>
      </c>
      <c r="AJ88" s="3" t="str">
        <f t="shared" si="47"/>
        <v xml:space="preserve"> </v>
      </c>
      <c r="AK88" s="3" t="str">
        <f t="shared" si="37"/>
        <v/>
      </c>
      <c r="AL88" s="3" t="str">
        <f t="shared" si="38"/>
        <v/>
      </c>
      <c r="AM88" s="3" t="str">
        <f t="shared" si="39"/>
        <v/>
      </c>
      <c r="AN88" s="42" t="str">
        <f t="shared" si="40"/>
        <v/>
      </c>
      <c r="AO88" s="3" t="str">
        <f t="shared" si="48"/>
        <v/>
      </c>
      <c r="AP88" s="3" t="str">
        <f t="shared" si="41"/>
        <v/>
      </c>
      <c r="AQ88" s="3" t="str">
        <f t="shared" si="46"/>
        <v/>
      </c>
      <c r="AR88" s="3" t="str">
        <f t="shared" si="49"/>
        <v/>
      </c>
      <c r="AS88" s="3" t="s">
        <v>77</v>
      </c>
      <c r="AT88" s="1"/>
      <c r="AU88" s="1" t="str">
        <f t="shared" si="42"/>
        <v>　</v>
      </c>
    </row>
    <row r="89" spans="1:47" ht="22.5" customHeight="1" x14ac:dyDescent="0.15">
      <c r="A89" s="84">
        <v>83</v>
      </c>
      <c r="B89" s="77"/>
      <c r="C89" s="77"/>
      <c r="D89" s="77"/>
      <c r="E89" s="189"/>
      <c r="F89" s="77"/>
      <c r="G89" s="77"/>
      <c r="H89" s="52"/>
      <c r="I89" s="114"/>
      <c r="J89" s="78"/>
      <c r="K89" s="79"/>
      <c r="L89" s="79"/>
      <c r="M89" s="79"/>
      <c r="N89" s="80"/>
      <c r="O89" s="79"/>
      <c r="P89" s="79"/>
      <c r="Q89" s="81" t="str">
        <f t="shared" si="43"/>
        <v/>
      </c>
      <c r="R89" s="79"/>
      <c r="S89" s="78"/>
      <c r="T89" s="100" t="str">
        <f t="shared" si="44"/>
        <v/>
      </c>
      <c r="U89" s="79"/>
      <c r="V89" s="82" t="str">
        <f t="shared" si="33"/>
        <v/>
      </c>
      <c r="W89" s="79"/>
      <c r="X89" s="82" t="str">
        <f t="shared" si="34"/>
        <v/>
      </c>
      <c r="Y89" s="65"/>
      <c r="Z89" s="83"/>
      <c r="AD89" s="3" t="str">
        <f t="shared" si="45"/>
        <v/>
      </c>
      <c r="AE89" s="39" t="str">
        <f t="shared" si="35"/>
        <v/>
      </c>
      <c r="AF89" s="40" t="str">
        <f>IF($AE89="","",VLOOKUP($AE89,'(種目・作業用)'!$A$2:$D$58,2,FALSE))</f>
        <v/>
      </c>
      <c r="AG89" s="40" t="str">
        <f>IF($AE89="","",VLOOKUP($AE89,'(種目・作業用)'!$A$2:$D$58,3,FALSE))</f>
        <v/>
      </c>
      <c r="AH89" s="40" t="str">
        <f>IF($AE89="","",VLOOKUP($AE89,'(種目・作業用)'!$A$2:$D$58,4,FALSE))</f>
        <v/>
      </c>
      <c r="AI89" s="41" t="str">
        <f t="shared" si="36"/>
        <v/>
      </c>
      <c r="AJ89" s="3" t="str">
        <f t="shared" si="47"/>
        <v xml:space="preserve"> </v>
      </c>
      <c r="AK89" s="3" t="str">
        <f t="shared" si="37"/>
        <v/>
      </c>
      <c r="AL89" s="3" t="str">
        <f t="shared" si="38"/>
        <v/>
      </c>
      <c r="AM89" s="3" t="str">
        <f t="shared" si="39"/>
        <v/>
      </c>
      <c r="AN89" s="42" t="str">
        <f t="shared" si="40"/>
        <v/>
      </c>
      <c r="AO89" s="3" t="str">
        <f t="shared" si="48"/>
        <v/>
      </c>
      <c r="AP89" s="3" t="str">
        <f t="shared" si="41"/>
        <v/>
      </c>
      <c r="AQ89" s="3" t="str">
        <f t="shared" si="46"/>
        <v/>
      </c>
      <c r="AR89" s="3" t="str">
        <f t="shared" si="49"/>
        <v/>
      </c>
      <c r="AS89" s="3" t="s">
        <v>77</v>
      </c>
      <c r="AT89" s="1"/>
      <c r="AU89" s="1" t="str">
        <f t="shared" si="42"/>
        <v>　</v>
      </c>
    </row>
    <row r="90" spans="1:47" ht="22.5" customHeight="1" x14ac:dyDescent="0.15">
      <c r="A90" s="84">
        <v>84</v>
      </c>
      <c r="B90" s="77"/>
      <c r="C90" s="77"/>
      <c r="D90" s="77"/>
      <c r="E90" s="189"/>
      <c r="F90" s="77"/>
      <c r="G90" s="77"/>
      <c r="H90" s="52"/>
      <c r="I90" s="114"/>
      <c r="J90" s="78"/>
      <c r="K90" s="79"/>
      <c r="L90" s="79"/>
      <c r="M90" s="79"/>
      <c r="N90" s="80"/>
      <c r="O90" s="79"/>
      <c r="P90" s="79"/>
      <c r="Q90" s="81" t="str">
        <f t="shared" si="43"/>
        <v/>
      </c>
      <c r="R90" s="79"/>
      <c r="S90" s="78"/>
      <c r="T90" s="100" t="str">
        <f t="shared" si="44"/>
        <v/>
      </c>
      <c r="U90" s="79"/>
      <c r="V90" s="82" t="str">
        <f t="shared" si="33"/>
        <v/>
      </c>
      <c r="W90" s="79"/>
      <c r="X90" s="82" t="str">
        <f t="shared" si="34"/>
        <v/>
      </c>
      <c r="Y90" s="65"/>
      <c r="Z90" s="83"/>
      <c r="AD90" s="3" t="str">
        <f t="shared" si="45"/>
        <v/>
      </c>
      <c r="AE90" s="39" t="str">
        <f t="shared" si="35"/>
        <v/>
      </c>
      <c r="AF90" s="40" t="str">
        <f>IF($AE90="","",VLOOKUP($AE90,'(種目・作業用)'!$A$2:$D$58,2,FALSE))</f>
        <v/>
      </c>
      <c r="AG90" s="40" t="str">
        <f>IF($AE90="","",VLOOKUP($AE90,'(種目・作業用)'!$A$2:$D$58,3,FALSE))</f>
        <v/>
      </c>
      <c r="AH90" s="40" t="str">
        <f>IF($AE90="","",VLOOKUP($AE90,'(種目・作業用)'!$A$2:$D$58,4,FALSE))</f>
        <v/>
      </c>
      <c r="AI90" s="41" t="str">
        <f t="shared" si="36"/>
        <v/>
      </c>
      <c r="AJ90" s="3" t="str">
        <f t="shared" si="47"/>
        <v xml:space="preserve"> </v>
      </c>
      <c r="AK90" s="3" t="str">
        <f t="shared" si="37"/>
        <v/>
      </c>
      <c r="AL90" s="3" t="str">
        <f t="shared" si="38"/>
        <v/>
      </c>
      <c r="AM90" s="3" t="str">
        <f t="shared" si="39"/>
        <v/>
      </c>
      <c r="AN90" s="42" t="str">
        <f t="shared" si="40"/>
        <v/>
      </c>
      <c r="AO90" s="3" t="str">
        <f t="shared" si="48"/>
        <v/>
      </c>
      <c r="AP90" s="3" t="str">
        <f t="shared" si="41"/>
        <v/>
      </c>
      <c r="AQ90" s="3" t="str">
        <f t="shared" si="46"/>
        <v/>
      </c>
      <c r="AR90" s="3" t="str">
        <f t="shared" si="49"/>
        <v/>
      </c>
      <c r="AS90" s="3" t="s">
        <v>77</v>
      </c>
      <c r="AT90" s="1"/>
      <c r="AU90" s="1" t="str">
        <f t="shared" si="42"/>
        <v>　</v>
      </c>
    </row>
    <row r="91" spans="1:47" ht="22.5" customHeight="1" x14ac:dyDescent="0.15">
      <c r="A91" s="84">
        <v>85</v>
      </c>
      <c r="B91" s="77"/>
      <c r="C91" s="77"/>
      <c r="D91" s="77"/>
      <c r="E91" s="189"/>
      <c r="F91" s="77"/>
      <c r="G91" s="77"/>
      <c r="H91" s="52"/>
      <c r="I91" s="114"/>
      <c r="J91" s="78"/>
      <c r="K91" s="79"/>
      <c r="L91" s="79"/>
      <c r="M91" s="79"/>
      <c r="N91" s="80"/>
      <c r="O91" s="79"/>
      <c r="P91" s="79"/>
      <c r="Q91" s="81" t="str">
        <f t="shared" si="43"/>
        <v/>
      </c>
      <c r="R91" s="79"/>
      <c r="S91" s="78"/>
      <c r="T91" s="100" t="str">
        <f t="shared" si="44"/>
        <v/>
      </c>
      <c r="U91" s="79"/>
      <c r="V91" s="82" t="str">
        <f t="shared" si="33"/>
        <v/>
      </c>
      <c r="W91" s="79"/>
      <c r="X91" s="82" t="str">
        <f t="shared" si="34"/>
        <v/>
      </c>
      <c r="Y91" s="65"/>
      <c r="Z91" s="83"/>
      <c r="AD91" s="3" t="str">
        <f t="shared" si="45"/>
        <v/>
      </c>
      <c r="AE91" s="39" t="str">
        <f t="shared" si="35"/>
        <v/>
      </c>
      <c r="AF91" s="40" t="str">
        <f>IF($AE91="","",VLOOKUP($AE91,'(種目・作業用)'!$A$2:$D$58,2,FALSE))</f>
        <v/>
      </c>
      <c r="AG91" s="40" t="str">
        <f>IF($AE91="","",VLOOKUP($AE91,'(種目・作業用)'!$A$2:$D$58,3,FALSE))</f>
        <v/>
      </c>
      <c r="AH91" s="40" t="str">
        <f>IF($AE91="","",VLOOKUP($AE91,'(種目・作業用)'!$A$2:$D$58,4,FALSE))</f>
        <v/>
      </c>
      <c r="AI91" s="41" t="str">
        <f t="shared" si="36"/>
        <v/>
      </c>
      <c r="AJ91" s="3" t="str">
        <f t="shared" si="47"/>
        <v xml:space="preserve"> </v>
      </c>
      <c r="AK91" s="3" t="str">
        <f t="shared" si="37"/>
        <v/>
      </c>
      <c r="AL91" s="3" t="str">
        <f t="shared" si="38"/>
        <v/>
      </c>
      <c r="AM91" s="3" t="str">
        <f t="shared" si="39"/>
        <v/>
      </c>
      <c r="AN91" s="42" t="str">
        <f t="shared" si="40"/>
        <v/>
      </c>
      <c r="AO91" s="3" t="str">
        <f t="shared" si="48"/>
        <v/>
      </c>
      <c r="AP91" s="3" t="str">
        <f t="shared" si="41"/>
        <v/>
      </c>
      <c r="AQ91" s="3" t="str">
        <f t="shared" si="46"/>
        <v/>
      </c>
      <c r="AR91" s="3" t="str">
        <f t="shared" si="49"/>
        <v/>
      </c>
      <c r="AS91" s="3" t="s">
        <v>77</v>
      </c>
      <c r="AT91" s="1"/>
      <c r="AU91" s="1" t="str">
        <f t="shared" si="42"/>
        <v>　</v>
      </c>
    </row>
    <row r="92" spans="1:47" ht="22.5" customHeight="1" x14ac:dyDescent="0.15">
      <c r="A92" s="84">
        <v>86</v>
      </c>
      <c r="B92" s="77"/>
      <c r="C92" s="77"/>
      <c r="D92" s="77"/>
      <c r="E92" s="189"/>
      <c r="F92" s="77"/>
      <c r="G92" s="77"/>
      <c r="H92" s="52"/>
      <c r="I92" s="114"/>
      <c r="J92" s="78"/>
      <c r="K92" s="79"/>
      <c r="L92" s="79"/>
      <c r="M92" s="79"/>
      <c r="N92" s="80"/>
      <c r="O92" s="79"/>
      <c r="P92" s="79"/>
      <c r="Q92" s="81" t="str">
        <f t="shared" si="43"/>
        <v/>
      </c>
      <c r="R92" s="79"/>
      <c r="S92" s="78"/>
      <c r="T92" s="100" t="str">
        <f t="shared" si="44"/>
        <v/>
      </c>
      <c r="U92" s="79"/>
      <c r="V92" s="82" t="str">
        <f t="shared" si="33"/>
        <v/>
      </c>
      <c r="W92" s="79"/>
      <c r="X92" s="82" t="str">
        <f t="shared" si="34"/>
        <v/>
      </c>
      <c r="Y92" s="65"/>
      <c r="Z92" s="83"/>
      <c r="AD92" s="3" t="str">
        <f t="shared" si="45"/>
        <v/>
      </c>
      <c r="AE92" s="39" t="str">
        <f t="shared" si="35"/>
        <v/>
      </c>
      <c r="AF92" s="40" t="str">
        <f>IF($AE92="","",VLOOKUP($AE92,'(種目・作業用)'!$A$2:$D$58,2,FALSE))</f>
        <v/>
      </c>
      <c r="AG92" s="40" t="str">
        <f>IF($AE92="","",VLOOKUP($AE92,'(種目・作業用)'!$A$2:$D$58,3,FALSE))</f>
        <v/>
      </c>
      <c r="AH92" s="40" t="str">
        <f>IF($AE92="","",VLOOKUP($AE92,'(種目・作業用)'!$A$2:$D$58,4,FALSE))</f>
        <v/>
      </c>
      <c r="AI92" s="41" t="str">
        <f t="shared" si="36"/>
        <v/>
      </c>
      <c r="AJ92" s="3" t="str">
        <f t="shared" si="47"/>
        <v xml:space="preserve"> </v>
      </c>
      <c r="AK92" s="3" t="str">
        <f t="shared" si="37"/>
        <v/>
      </c>
      <c r="AL92" s="3" t="str">
        <f t="shared" si="38"/>
        <v/>
      </c>
      <c r="AM92" s="3" t="str">
        <f t="shared" si="39"/>
        <v/>
      </c>
      <c r="AN92" s="42" t="str">
        <f t="shared" si="40"/>
        <v/>
      </c>
      <c r="AO92" s="3" t="str">
        <f t="shared" si="48"/>
        <v/>
      </c>
      <c r="AP92" s="3" t="str">
        <f t="shared" si="41"/>
        <v/>
      </c>
      <c r="AQ92" s="3" t="str">
        <f t="shared" si="46"/>
        <v/>
      </c>
      <c r="AR92" s="3" t="str">
        <f t="shared" si="49"/>
        <v/>
      </c>
      <c r="AS92" s="3" t="s">
        <v>77</v>
      </c>
      <c r="AT92" s="1"/>
      <c r="AU92" s="1" t="str">
        <f t="shared" si="42"/>
        <v>　</v>
      </c>
    </row>
    <row r="93" spans="1:47" ht="22.5" customHeight="1" x14ac:dyDescent="0.15">
      <c r="A93" s="84">
        <v>87</v>
      </c>
      <c r="B93" s="77"/>
      <c r="C93" s="77"/>
      <c r="D93" s="77"/>
      <c r="E93" s="189"/>
      <c r="F93" s="77"/>
      <c r="G93" s="77"/>
      <c r="H93" s="52"/>
      <c r="I93" s="114"/>
      <c r="J93" s="78"/>
      <c r="K93" s="79"/>
      <c r="L93" s="79"/>
      <c r="M93" s="79"/>
      <c r="N93" s="80"/>
      <c r="O93" s="79"/>
      <c r="P93" s="79"/>
      <c r="Q93" s="81" t="str">
        <f t="shared" si="43"/>
        <v/>
      </c>
      <c r="R93" s="79"/>
      <c r="S93" s="78"/>
      <c r="T93" s="100" t="str">
        <f t="shared" si="44"/>
        <v/>
      </c>
      <c r="U93" s="79"/>
      <c r="V93" s="82" t="str">
        <f t="shared" si="33"/>
        <v/>
      </c>
      <c r="W93" s="79"/>
      <c r="X93" s="82" t="str">
        <f t="shared" si="34"/>
        <v/>
      </c>
      <c r="Y93" s="65"/>
      <c r="Z93" s="83"/>
      <c r="AD93" s="3" t="str">
        <f t="shared" si="45"/>
        <v/>
      </c>
      <c r="AE93" s="39" t="str">
        <f t="shared" si="35"/>
        <v/>
      </c>
      <c r="AF93" s="40" t="str">
        <f>IF($AE93="","",VLOOKUP($AE93,'(種目・作業用)'!$A$2:$D$58,2,FALSE))</f>
        <v/>
      </c>
      <c r="AG93" s="40" t="str">
        <f>IF($AE93="","",VLOOKUP($AE93,'(種目・作業用)'!$A$2:$D$58,3,FALSE))</f>
        <v/>
      </c>
      <c r="AH93" s="40" t="str">
        <f>IF($AE93="","",VLOOKUP($AE93,'(種目・作業用)'!$A$2:$D$58,4,FALSE))</f>
        <v/>
      </c>
      <c r="AI93" s="41" t="str">
        <f t="shared" si="36"/>
        <v/>
      </c>
      <c r="AJ93" s="3" t="str">
        <f t="shared" si="47"/>
        <v xml:space="preserve"> </v>
      </c>
      <c r="AK93" s="3" t="str">
        <f t="shared" si="37"/>
        <v/>
      </c>
      <c r="AL93" s="3" t="str">
        <f t="shared" si="38"/>
        <v/>
      </c>
      <c r="AM93" s="3" t="str">
        <f t="shared" si="39"/>
        <v/>
      </c>
      <c r="AN93" s="42" t="str">
        <f t="shared" si="40"/>
        <v/>
      </c>
      <c r="AO93" s="3" t="str">
        <f t="shared" si="48"/>
        <v/>
      </c>
      <c r="AP93" s="3" t="str">
        <f t="shared" si="41"/>
        <v/>
      </c>
      <c r="AQ93" s="3" t="str">
        <f t="shared" si="46"/>
        <v/>
      </c>
      <c r="AR93" s="3" t="str">
        <f t="shared" si="49"/>
        <v/>
      </c>
      <c r="AS93" s="3" t="s">
        <v>77</v>
      </c>
      <c r="AT93" s="1"/>
      <c r="AU93" s="1" t="str">
        <f t="shared" si="42"/>
        <v>　</v>
      </c>
    </row>
    <row r="94" spans="1:47" ht="22.5" customHeight="1" x14ac:dyDescent="0.15">
      <c r="A94" s="84">
        <v>88</v>
      </c>
      <c r="B94" s="77"/>
      <c r="C94" s="77"/>
      <c r="D94" s="77"/>
      <c r="E94" s="189"/>
      <c r="F94" s="77"/>
      <c r="G94" s="77"/>
      <c r="H94" s="52"/>
      <c r="I94" s="114"/>
      <c r="J94" s="78"/>
      <c r="K94" s="79"/>
      <c r="L94" s="79"/>
      <c r="M94" s="79"/>
      <c r="N94" s="80"/>
      <c r="O94" s="79"/>
      <c r="P94" s="79"/>
      <c r="Q94" s="81" t="str">
        <f t="shared" si="43"/>
        <v/>
      </c>
      <c r="R94" s="79"/>
      <c r="S94" s="78"/>
      <c r="T94" s="100" t="str">
        <f t="shared" si="44"/>
        <v/>
      </c>
      <c r="U94" s="79"/>
      <c r="V94" s="82" t="str">
        <f t="shared" si="33"/>
        <v/>
      </c>
      <c r="W94" s="79"/>
      <c r="X94" s="82" t="str">
        <f t="shared" si="34"/>
        <v/>
      </c>
      <c r="Y94" s="65"/>
      <c r="Z94" s="83"/>
      <c r="AD94" s="3" t="str">
        <f t="shared" si="45"/>
        <v/>
      </c>
      <c r="AE94" s="39" t="str">
        <f t="shared" si="35"/>
        <v/>
      </c>
      <c r="AF94" s="40" t="str">
        <f>IF($AE94="","",VLOOKUP($AE94,'(種目・作業用)'!$A$2:$D$58,2,FALSE))</f>
        <v/>
      </c>
      <c r="AG94" s="40" t="str">
        <f>IF($AE94="","",VLOOKUP($AE94,'(種目・作業用)'!$A$2:$D$58,3,FALSE))</f>
        <v/>
      </c>
      <c r="AH94" s="40" t="str">
        <f>IF($AE94="","",VLOOKUP($AE94,'(種目・作業用)'!$A$2:$D$58,4,FALSE))</f>
        <v/>
      </c>
      <c r="AI94" s="41" t="str">
        <f t="shared" si="36"/>
        <v/>
      </c>
      <c r="AJ94" s="3" t="str">
        <f t="shared" si="47"/>
        <v xml:space="preserve"> </v>
      </c>
      <c r="AK94" s="3" t="str">
        <f t="shared" si="37"/>
        <v/>
      </c>
      <c r="AL94" s="3" t="str">
        <f t="shared" si="38"/>
        <v/>
      </c>
      <c r="AM94" s="3" t="str">
        <f t="shared" si="39"/>
        <v/>
      </c>
      <c r="AN94" s="42" t="str">
        <f t="shared" si="40"/>
        <v/>
      </c>
      <c r="AO94" s="3" t="str">
        <f t="shared" si="48"/>
        <v/>
      </c>
      <c r="AP94" s="3" t="str">
        <f t="shared" si="41"/>
        <v/>
      </c>
      <c r="AQ94" s="3" t="str">
        <f t="shared" si="46"/>
        <v/>
      </c>
      <c r="AR94" s="3" t="str">
        <f t="shared" si="49"/>
        <v/>
      </c>
      <c r="AS94" s="3" t="s">
        <v>77</v>
      </c>
      <c r="AT94" s="1"/>
      <c r="AU94" s="1" t="str">
        <f t="shared" si="42"/>
        <v>　</v>
      </c>
    </row>
    <row r="95" spans="1:47" ht="22.5" customHeight="1" x14ac:dyDescent="0.15">
      <c r="A95" s="84">
        <v>89</v>
      </c>
      <c r="B95" s="77"/>
      <c r="C95" s="77"/>
      <c r="D95" s="77"/>
      <c r="E95" s="189"/>
      <c r="F95" s="77"/>
      <c r="G95" s="77"/>
      <c r="H95" s="52"/>
      <c r="I95" s="114"/>
      <c r="J95" s="78"/>
      <c r="K95" s="79"/>
      <c r="L95" s="79"/>
      <c r="M95" s="79"/>
      <c r="N95" s="80"/>
      <c r="O95" s="79"/>
      <c r="P95" s="79"/>
      <c r="Q95" s="81" t="str">
        <f t="shared" si="43"/>
        <v/>
      </c>
      <c r="R95" s="79"/>
      <c r="S95" s="78"/>
      <c r="T95" s="100" t="str">
        <f t="shared" si="44"/>
        <v/>
      </c>
      <c r="U95" s="79"/>
      <c r="V95" s="82" t="str">
        <f t="shared" si="33"/>
        <v/>
      </c>
      <c r="W95" s="79"/>
      <c r="X95" s="82" t="str">
        <f t="shared" si="34"/>
        <v/>
      </c>
      <c r="Y95" s="65"/>
      <c r="Z95" s="83"/>
      <c r="AD95" s="3" t="str">
        <f t="shared" si="45"/>
        <v/>
      </c>
      <c r="AE95" s="39" t="str">
        <f t="shared" si="35"/>
        <v/>
      </c>
      <c r="AF95" s="40" t="str">
        <f>IF($AE95="","",VLOOKUP($AE95,'(種目・作業用)'!$A$2:$D$58,2,FALSE))</f>
        <v/>
      </c>
      <c r="AG95" s="40" t="str">
        <f>IF($AE95="","",VLOOKUP($AE95,'(種目・作業用)'!$A$2:$D$58,3,FALSE))</f>
        <v/>
      </c>
      <c r="AH95" s="40" t="str">
        <f>IF($AE95="","",VLOOKUP($AE95,'(種目・作業用)'!$A$2:$D$58,4,FALSE))</f>
        <v/>
      </c>
      <c r="AI95" s="41" t="str">
        <f t="shared" si="36"/>
        <v/>
      </c>
      <c r="AJ95" s="3" t="str">
        <f t="shared" si="47"/>
        <v xml:space="preserve"> </v>
      </c>
      <c r="AK95" s="3" t="str">
        <f t="shared" si="37"/>
        <v/>
      </c>
      <c r="AL95" s="3" t="str">
        <f t="shared" si="38"/>
        <v/>
      </c>
      <c r="AM95" s="3" t="str">
        <f t="shared" si="39"/>
        <v/>
      </c>
      <c r="AN95" s="42" t="str">
        <f t="shared" si="40"/>
        <v/>
      </c>
      <c r="AO95" s="3" t="str">
        <f t="shared" si="48"/>
        <v/>
      </c>
      <c r="AP95" s="3" t="str">
        <f t="shared" si="41"/>
        <v/>
      </c>
      <c r="AQ95" s="3" t="str">
        <f t="shared" si="46"/>
        <v/>
      </c>
      <c r="AR95" s="3" t="str">
        <f t="shared" si="49"/>
        <v/>
      </c>
      <c r="AS95" s="3" t="s">
        <v>77</v>
      </c>
      <c r="AT95" s="1"/>
      <c r="AU95" s="1" t="str">
        <f t="shared" si="42"/>
        <v>　</v>
      </c>
    </row>
    <row r="96" spans="1:47" ht="22.5" customHeight="1" x14ac:dyDescent="0.15">
      <c r="A96" s="84">
        <v>90</v>
      </c>
      <c r="B96" s="77"/>
      <c r="C96" s="77"/>
      <c r="D96" s="77"/>
      <c r="E96" s="189"/>
      <c r="F96" s="77"/>
      <c r="G96" s="77"/>
      <c r="H96" s="52"/>
      <c r="I96" s="114"/>
      <c r="J96" s="78"/>
      <c r="K96" s="79"/>
      <c r="L96" s="79"/>
      <c r="M96" s="79"/>
      <c r="N96" s="80"/>
      <c r="O96" s="79"/>
      <c r="P96" s="79"/>
      <c r="Q96" s="81" t="str">
        <f t="shared" si="43"/>
        <v/>
      </c>
      <c r="R96" s="79"/>
      <c r="S96" s="78"/>
      <c r="T96" s="100" t="str">
        <f t="shared" si="44"/>
        <v/>
      </c>
      <c r="U96" s="79"/>
      <c r="V96" s="82" t="str">
        <f t="shared" si="33"/>
        <v/>
      </c>
      <c r="W96" s="79"/>
      <c r="X96" s="82" t="str">
        <f t="shared" si="34"/>
        <v/>
      </c>
      <c r="Y96" s="65"/>
      <c r="Z96" s="83"/>
      <c r="AD96" s="3" t="str">
        <f t="shared" si="45"/>
        <v/>
      </c>
      <c r="AE96" s="39" t="str">
        <f t="shared" si="35"/>
        <v/>
      </c>
      <c r="AF96" s="40" t="str">
        <f>IF($AE96="","",VLOOKUP($AE96,'(種目・作業用)'!$A$2:$D$58,2,FALSE))</f>
        <v/>
      </c>
      <c r="AG96" s="40" t="str">
        <f>IF($AE96="","",VLOOKUP($AE96,'(種目・作業用)'!$A$2:$D$58,3,FALSE))</f>
        <v/>
      </c>
      <c r="AH96" s="40" t="str">
        <f>IF($AE96="","",VLOOKUP($AE96,'(種目・作業用)'!$A$2:$D$58,4,FALSE))</f>
        <v/>
      </c>
      <c r="AI96" s="41" t="str">
        <f t="shared" si="36"/>
        <v/>
      </c>
      <c r="AJ96" s="3" t="str">
        <f t="shared" si="47"/>
        <v xml:space="preserve"> </v>
      </c>
      <c r="AK96" s="3" t="str">
        <f t="shared" si="37"/>
        <v/>
      </c>
      <c r="AL96" s="3" t="str">
        <f t="shared" si="38"/>
        <v/>
      </c>
      <c r="AM96" s="3" t="str">
        <f t="shared" si="39"/>
        <v/>
      </c>
      <c r="AN96" s="42" t="str">
        <f t="shared" si="40"/>
        <v/>
      </c>
      <c r="AO96" s="3" t="str">
        <f t="shared" si="48"/>
        <v/>
      </c>
      <c r="AP96" s="3" t="str">
        <f t="shared" si="41"/>
        <v/>
      </c>
      <c r="AQ96" s="3" t="str">
        <f t="shared" si="46"/>
        <v/>
      </c>
      <c r="AR96" s="3" t="str">
        <f t="shared" si="49"/>
        <v/>
      </c>
      <c r="AS96" s="3" t="s">
        <v>77</v>
      </c>
      <c r="AT96" s="1"/>
      <c r="AU96" s="1" t="str">
        <f t="shared" si="42"/>
        <v>　</v>
      </c>
    </row>
    <row r="97" spans="1:47" ht="22.5" customHeight="1" x14ac:dyDescent="0.15">
      <c r="A97" s="84">
        <v>91</v>
      </c>
      <c r="B97" s="77"/>
      <c r="C97" s="77"/>
      <c r="D97" s="77"/>
      <c r="E97" s="189"/>
      <c r="F97" s="77"/>
      <c r="G97" s="77"/>
      <c r="H97" s="52"/>
      <c r="I97" s="114"/>
      <c r="J97" s="78"/>
      <c r="K97" s="79"/>
      <c r="L97" s="79"/>
      <c r="M97" s="79"/>
      <c r="N97" s="80"/>
      <c r="O97" s="79"/>
      <c r="P97" s="79"/>
      <c r="Q97" s="81" t="str">
        <f t="shared" si="43"/>
        <v/>
      </c>
      <c r="R97" s="79"/>
      <c r="S97" s="78"/>
      <c r="T97" s="100" t="str">
        <f t="shared" si="44"/>
        <v/>
      </c>
      <c r="U97" s="79"/>
      <c r="V97" s="82" t="str">
        <f t="shared" si="33"/>
        <v/>
      </c>
      <c r="W97" s="79"/>
      <c r="X97" s="82" t="str">
        <f t="shared" si="34"/>
        <v/>
      </c>
      <c r="Y97" s="65"/>
      <c r="Z97" s="83"/>
      <c r="AD97" s="3" t="str">
        <f t="shared" si="45"/>
        <v/>
      </c>
      <c r="AE97" s="39" t="str">
        <f t="shared" si="35"/>
        <v/>
      </c>
      <c r="AF97" s="40" t="str">
        <f>IF($AE97="","",VLOOKUP($AE97,'(種目・作業用)'!$A$2:$D$58,2,FALSE))</f>
        <v/>
      </c>
      <c r="AG97" s="40" t="str">
        <f>IF($AE97="","",VLOOKUP($AE97,'(種目・作業用)'!$A$2:$D$58,3,FALSE))</f>
        <v/>
      </c>
      <c r="AH97" s="40" t="str">
        <f>IF($AE97="","",VLOOKUP($AE97,'(種目・作業用)'!$A$2:$D$58,4,FALSE))</f>
        <v/>
      </c>
      <c r="AI97" s="41" t="str">
        <f t="shared" si="36"/>
        <v/>
      </c>
      <c r="AJ97" s="3" t="str">
        <f t="shared" si="47"/>
        <v xml:space="preserve"> </v>
      </c>
      <c r="AK97" s="3" t="str">
        <f t="shared" si="37"/>
        <v/>
      </c>
      <c r="AL97" s="3" t="str">
        <f t="shared" si="38"/>
        <v/>
      </c>
      <c r="AM97" s="3" t="str">
        <f t="shared" si="39"/>
        <v/>
      </c>
      <c r="AN97" s="42" t="str">
        <f t="shared" si="40"/>
        <v/>
      </c>
      <c r="AO97" s="3" t="str">
        <f t="shared" si="48"/>
        <v/>
      </c>
      <c r="AP97" s="3" t="str">
        <f t="shared" si="41"/>
        <v/>
      </c>
      <c r="AQ97" s="3" t="str">
        <f t="shared" si="46"/>
        <v/>
      </c>
      <c r="AR97" s="3" t="str">
        <f t="shared" si="49"/>
        <v/>
      </c>
      <c r="AS97" s="3" t="s">
        <v>77</v>
      </c>
      <c r="AT97" s="1"/>
      <c r="AU97" s="1" t="str">
        <f t="shared" si="42"/>
        <v>　</v>
      </c>
    </row>
    <row r="98" spans="1:47" ht="22.5" customHeight="1" x14ac:dyDescent="0.15">
      <c r="A98" s="84">
        <v>92</v>
      </c>
      <c r="B98" s="77"/>
      <c r="C98" s="77"/>
      <c r="D98" s="77"/>
      <c r="E98" s="189"/>
      <c r="F98" s="77"/>
      <c r="G98" s="77"/>
      <c r="H98" s="52"/>
      <c r="I98" s="114"/>
      <c r="J98" s="78"/>
      <c r="K98" s="79"/>
      <c r="L98" s="79"/>
      <c r="M98" s="79"/>
      <c r="N98" s="80"/>
      <c r="O98" s="79"/>
      <c r="P98" s="79"/>
      <c r="Q98" s="81" t="str">
        <f t="shared" si="43"/>
        <v/>
      </c>
      <c r="R98" s="79"/>
      <c r="S98" s="78"/>
      <c r="T98" s="100" t="str">
        <f t="shared" si="44"/>
        <v/>
      </c>
      <c r="U98" s="79"/>
      <c r="V98" s="82" t="str">
        <f t="shared" si="33"/>
        <v/>
      </c>
      <c r="W98" s="79"/>
      <c r="X98" s="82" t="str">
        <f t="shared" si="34"/>
        <v/>
      </c>
      <c r="Y98" s="65"/>
      <c r="Z98" s="83"/>
      <c r="AD98" s="3" t="str">
        <f t="shared" si="45"/>
        <v/>
      </c>
      <c r="AE98" s="39" t="str">
        <f t="shared" si="35"/>
        <v/>
      </c>
      <c r="AF98" s="40" t="str">
        <f>IF($AE98="","",VLOOKUP($AE98,'(種目・作業用)'!$A$2:$D$58,2,FALSE))</f>
        <v/>
      </c>
      <c r="AG98" s="40" t="str">
        <f>IF($AE98="","",VLOOKUP($AE98,'(種目・作業用)'!$A$2:$D$58,3,FALSE))</f>
        <v/>
      </c>
      <c r="AH98" s="40" t="str">
        <f>IF($AE98="","",VLOOKUP($AE98,'(種目・作業用)'!$A$2:$D$58,4,FALSE))</f>
        <v/>
      </c>
      <c r="AI98" s="41" t="str">
        <f t="shared" si="36"/>
        <v/>
      </c>
      <c r="AJ98" s="3" t="str">
        <f t="shared" si="47"/>
        <v xml:space="preserve"> </v>
      </c>
      <c r="AK98" s="3" t="str">
        <f t="shared" si="37"/>
        <v/>
      </c>
      <c r="AL98" s="3" t="str">
        <f t="shared" si="38"/>
        <v/>
      </c>
      <c r="AM98" s="3" t="str">
        <f t="shared" si="39"/>
        <v/>
      </c>
      <c r="AN98" s="42" t="str">
        <f t="shared" si="40"/>
        <v/>
      </c>
      <c r="AO98" s="3" t="str">
        <f t="shared" si="48"/>
        <v/>
      </c>
      <c r="AP98" s="3" t="str">
        <f t="shared" si="41"/>
        <v/>
      </c>
      <c r="AQ98" s="3" t="str">
        <f t="shared" si="46"/>
        <v/>
      </c>
      <c r="AR98" s="3" t="str">
        <f t="shared" si="49"/>
        <v/>
      </c>
      <c r="AS98" s="3" t="s">
        <v>77</v>
      </c>
      <c r="AT98" s="1"/>
      <c r="AU98" s="1" t="str">
        <f t="shared" si="42"/>
        <v>　</v>
      </c>
    </row>
    <row r="99" spans="1:47" ht="22.5" customHeight="1" x14ac:dyDescent="0.15">
      <c r="A99" s="84">
        <v>93</v>
      </c>
      <c r="B99" s="77"/>
      <c r="C99" s="77"/>
      <c r="D99" s="77"/>
      <c r="E99" s="189"/>
      <c r="F99" s="77"/>
      <c r="G99" s="77"/>
      <c r="H99" s="52"/>
      <c r="I99" s="114"/>
      <c r="J99" s="78"/>
      <c r="K99" s="79"/>
      <c r="L99" s="79"/>
      <c r="M99" s="79"/>
      <c r="N99" s="80"/>
      <c r="O99" s="79"/>
      <c r="P99" s="79"/>
      <c r="Q99" s="81" t="str">
        <f t="shared" si="43"/>
        <v/>
      </c>
      <c r="R99" s="79"/>
      <c r="S99" s="78"/>
      <c r="T99" s="100" t="str">
        <f t="shared" si="44"/>
        <v/>
      </c>
      <c r="U99" s="79"/>
      <c r="V99" s="82" t="str">
        <f t="shared" si="33"/>
        <v/>
      </c>
      <c r="W99" s="79"/>
      <c r="X99" s="82" t="str">
        <f t="shared" si="34"/>
        <v/>
      </c>
      <c r="Y99" s="65"/>
      <c r="Z99" s="83"/>
      <c r="AD99" s="3" t="str">
        <f t="shared" si="45"/>
        <v/>
      </c>
      <c r="AE99" s="39" t="str">
        <f t="shared" si="35"/>
        <v/>
      </c>
      <c r="AF99" s="40" t="str">
        <f>IF($AE99="","",VLOOKUP($AE99,'(種目・作業用)'!$A$2:$D$58,2,FALSE))</f>
        <v/>
      </c>
      <c r="AG99" s="40" t="str">
        <f>IF($AE99="","",VLOOKUP($AE99,'(種目・作業用)'!$A$2:$D$58,3,FALSE))</f>
        <v/>
      </c>
      <c r="AH99" s="40" t="str">
        <f>IF($AE99="","",VLOOKUP($AE99,'(種目・作業用)'!$A$2:$D$58,4,FALSE))</f>
        <v/>
      </c>
      <c r="AI99" s="41" t="str">
        <f t="shared" si="36"/>
        <v/>
      </c>
      <c r="AJ99" s="3" t="str">
        <f t="shared" si="47"/>
        <v xml:space="preserve"> </v>
      </c>
      <c r="AK99" s="3" t="str">
        <f t="shared" si="37"/>
        <v/>
      </c>
      <c r="AL99" s="3" t="str">
        <f t="shared" si="38"/>
        <v/>
      </c>
      <c r="AM99" s="3" t="str">
        <f t="shared" si="39"/>
        <v/>
      </c>
      <c r="AN99" s="42" t="str">
        <f t="shared" si="40"/>
        <v/>
      </c>
      <c r="AO99" s="3" t="str">
        <f t="shared" si="48"/>
        <v/>
      </c>
      <c r="AP99" s="3" t="str">
        <f t="shared" si="41"/>
        <v/>
      </c>
      <c r="AQ99" s="3" t="str">
        <f t="shared" si="46"/>
        <v/>
      </c>
      <c r="AR99" s="3" t="str">
        <f t="shared" si="49"/>
        <v/>
      </c>
      <c r="AS99" s="3" t="s">
        <v>77</v>
      </c>
      <c r="AT99" s="1"/>
      <c r="AU99" s="1" t="str">
        <f t="shared" si="42"/>
        <v>　</v>
      </c>
    </row>
    <row r="100" spans="1:47" ht="22.5" customHeight="1" x14ac:dyDescent="0.15">
      <c r="A100" s="84">
        <v>94</v>
      </c>
      <c r="B100" s="77"/>
      <c r="C100" s="77"/>
      <c r="D100" s="77"/>
      <c r="E100" s="189"/>
      <c r="F100" s="77"/>
      <c r="G100" s="77"/>
      <c r="H100" s="52"/>
      <c r="I100" s="114"/>
      <c r="J100" s="78"/>
      <c r="K100" s="79"/>
      <c r="L100" s="79"/>
      <c r="M100" s="79"/>
      <c r="N100" s="80"/>
      <c r="O100" s="79"/>
      <c r="P100" s="79"/>
      <c r="Q100" s="81" t="str">
        <f t="shared" si="43"/>
        <v/>
      </c>
      <c r="R100" s="79"/>
      <c r="S100" s="78"/>
      <c r="T100" s="100" t="str">
        <f t="shared" si="44"/>
        <v/>
      </c>
      <c r="U100" s="79"/>
      <c r="V100" s="82" t="str">
        <f t="shared" si="33"/>
        <v/>
      </c>
      <c r="W100" s="79"/>
      <c r="X100" s="82" t="str">
        <f t="shared" si="34"/>
        <v/>
      </c>
      <c r="Y100" s="65"/>
      <c r="Z100" s="83"/>
      <c r="AD100" s="3" t="str">
        <f t="shared" si="45"/>
        <v/>
      </c>
      <c r="AE100" s="39" t="str">
        <f t="shared" si="35"/>
        <v/>
      </c>
      <c r="AF100" s="40" t="str">
        <f>IF($AE100="","",VLOOKUP($AE100,'(種目・作業用)'!$A$2:$D$58,2,FALSE))</f>
        <v/>
      </c>
      <c r="AG100" s="40" t="str">
        <f>IF($AE100="","",VLOOKUP($AE100,'(種目・作業用)'!$A$2:$D$58,3,FALSE))</f>
        <v/>
      </c>
      <c r="AH100" s="40" t="str">
        <f>IF($AE100="","",VLOOKUP($AE100,'(種目・作業用)'!$A$2:$D$58,4,FALSE))</f>
        <v/>
      </c>
      <c r="AI100" s="41" t="str">
        <f t="shared" si="36"/>
        <v/>
      </c>
      <c r="AJ100" s="3" t="str">
        <f t="shared" si="47"/>
        <v xml:space="preserve"> </v>
      </c>
      <c r="AK100" s="3" t="str">
        <f t="shared" si="37"/>
        <v/>
      </c>
      <c r="AL100" s="3" t="str">
        <f t="shared" si="38"/>
        <v/>
      </c>
      <c r="AM100" s="3" t="str">
        <f t="shared" si="39"/>
        <v/>
      </c>
      <c r="AN100" s="42" t="str">
        <f t="shared" si="40"/>
        <v/>
      </c>
      <c r="AO100" s="3" t="str">
        <f t="shared" si="48"/>
        <v/>
      </c>
      <c r="AP100" s="3" t="str">
        <f t="shared" si="41"/>
        <v/>
      </c>
      <c r="AQ100" s="3" t="str">
        <f t="shared" si="46"/>
        <v/>
      </c>
      <c r="AR100" s="3" t="str">
        <f t="shared" si="49"/>
        <v/>
      </c>
      <c r="AS100" s="3" t="s">
        <v>77</v>
      </c>
      <c r="AT100" s="1"/>
      <c r="AU100" s="1" t="str">
        <f t="shared" si="42"/>
        <v>　</v>
      </c>
    </row>
    <row r="101" spans="1:47" ht="22.5" customHeight="1" x14ac:dyDescent="0.15">
      <c r="A101" s="84">
        <v>95</v>
      </c>
      <c r="B101" s="77"/>
      <c r="C101" s="77"/>
      <c r="D101" s="77"/>
      <c r="E101" s="189"/>
      <c r="F101" s="77"/>
      <c r="G101" s="77"/>
      <c r="H101" s="52"/>
      <c r="I101" s="114"/>
      <c r="J101" s="78"/>
      <c r="K101" s="79"/>
      <c r="L101" s="79"/>
      <c r="M101" s="79"/>
      <c r="N101" s="80"/>
      <c r="O101" s="79"/>
      <c r="P101" s="79"/>
      <c r="Q101" s="81" t="str">
        <f t="shared" si="43"/>
        <v/>
      </c>
      <c r="R101" s="79"/>
      <c r="S101" s="78"/>
      <c r="T101" s="100" t="str">
        <f t="shared" si="44"/>
        <v/>
      </c>
      <c r="U101" s="79"/>
      <c r="V101" s="82" t="str">
        <f t="shared" si="33"/>
        <v/>
      </c>
      <c r="W101" s="79"/>
      <c r="X101" s="82" t="str">
        <f t="shared" si="34"/>
        <v/>
      </c>
      <c r="Y101" s="65"/>
      <c r="Z101" s="83"/>
      <c r="AD101" s="3" t="str">
        <f t="shared" si="45"/>
        <v/>
      </c>
      <c r="AE101" s="39" t="str">
        <f t="shared" si="35"/>
        <v/>
      </c>
      <c r="AF101" s="40" t="str">
        <f>IF($AE101="","",VLOOKUP($AE101,'(種目・作業用)'!$A$2:$D$58,2,FALSE))</f>
        <v/>
      </c>
      <c r="AG101" s="40" t="str">
        <f>IF($AE101="","",VLOOKUP($AE101,'(種目・作業用)'!$A$2:$D$58,3,FALSE))</f>
        <v/>
      </c>
      <c r="AH101" s="40" t="str">
        <f>IF($AE101="","",VLOOKUP($AE101,'(種目・作業用)'!$A$2:$D$58,4,FALSE))</f>
        <v/>
      </c>
      <c r="AI101" s="41" t="str">
        <f t="shared" si="36"/>
        <v/>
      </c>
      <c r="AJ101" s="3" t="str">
        <f t="shared" si="47"/>
        <v xml:space="preserve"> </v>
      </c>
      <c r="AK101" s="3" t="str">
        <f t="shared" si="37"/>
        <v/>
      </c>
      <c r="AL101" s="3" t="str">
        <f t="shared" si="38"/>
        <v/>
      </c>
      <c r="AM101" s="3" t="str">
        <f t="shared" si="39"/>
        <v/>
      </c>
      <c r="AN101" s="42" t="str">
        <f t="shared" si="40"/>
        <v/>
      </c>
      <c r="AO101" s="3" t="str">
        <f t="shared" si="48"/>
        <v/>
      </c>
      <c r="AP101" s="3" t="str">
        <f t="shared" si="41"/>
        <v/>
      </c>
      <c r="AQ101" s="3" t="str">
        <f t="shared" si="46"/>
        <v/>
      </c>
      <c r="AR101" s="3" t="str">
        <f t="shared" si="49"/>
        <v/>
      </c>
      <c r="AS101" s="3" t="s">
        <v>77</v>
      </c>
      <c r="AT101" s="1"/>
      <c r="AU101" s="1" t="str">
        <f t="shared" si="42"/>
        <v>　</v>
      </c>
    </row>
    <row r="102" spans="1:47" ht="22.5" customHeight="1" x14ac:dyDescent="0.15">
      <c r="A102" s="84">
        <v>96</v>
      </c>
      <c r="B102" s="77"/>
      <c r="C102" s="77"/>
      <c r="D102" s="77"/>
      <c r="E102" s="189"/>
      <c r="F102" s="77"/>
      <c r="G102" s="77"/>
      <c r="H102" s="52"/>
      <c r="I102" s="114"/>
      <c r="J102" s="78"/>
      <c r="K102" s="79"/>
      <c r="L102" s="79"/>
      <c r="M102" s="79"/>
      <c r="N102" s="80"/>
      <c r="O102" s="79"/>
      <c r="P102" s="79"/>
      <c r="Q102" s="81" t="str">
        <f t="shared" si="43"/>
        <v/>
      </c>
      <c r="R102" s="79"/>
      <c r="S102" s="78"/>
      <c r="T102" s="100" t="str">
        <f t="shared" si="44"/>
        <v/>
      </c>
      <c r="U102" s="79"/>
      <c r="V102" s="82" t="str">
        <f t="shared" si="33"/>
        <v/>
      </c>
      <c r="W102" s="79"/>
      <c r="X102" s="82" t="str">
        <f t="shared" si="34"/>
        <v/>
      </c>
      <c r="Y102" s="65"/>
      <c r="Z102" s="83"/>
      <c r="AD102" s="3" t="str">
        <f t="shared" si="45"/>
        <v/>
      </c>
      <c r="AE102" s="39" t="str">
        <f t="shared" si="35"/>
        <v/>
      </c>
      <c r="AF102" s="40" t="str">
        <f>IF($AE102="","",VLOOKUP($AE102,'(種目・作業用)'!$A$2:$D$58,2,FALSE))</f>
        <v/>
      </c>
      <c r="AG102" s="40" t="str">
        <f>IF($AE102="","",VLOOKUP($AE102,'(種目・作業用)'!$A$2:$D$58,3,FALSE))</f>
        <v/>
      </c>
      <c r="AH102" s="40" t="str">
        <f>IF($AE102="","",VLOOKUP($AE102,'(種目・作業用)'!$A$2:$D$58,4,FALSE))</f>
        <v/>
      </c>
      <c r="AI102" s="41" t="str">
        <f t="shared" si="36"/>
        <v/>
      </c>
      <c r="AJ102" s="3" t="str">
        <f t="shared" si="47"/>
        <v xml:space="preserve"> </v>
      </c>
      <c r="AK102" s="3" t="str">
        <f t="shared" si="37"/>
        <v/>
      </c>
      <c r="AL102" s="3" t="str">
        <f t="shared" si="38"/>
        <v/>
      </c>
      <c r="AM102" s="3" t="str">
        <f t="shared" si="39"/>
        <v/>
      </c>
      <c r="AN102" s="42" t="str">
        <f t="shared" si="40"/>
        <v/>
      </c>
      <c r="AO102" s="3" t="str">
        <f t="shared" si="48"/>
        <v/>
      </c>
      <c r="AP102" s="3" t="str">
        <f t="shared" si="41"/>
        <v/>
      </c>
      <c r="AQ102" s="3" t="str">
        <f t="shared" si="46"/>
        <v/>
      </c>
      <c r="AR102" s="3" t="str">
        <f t="shared" si="49"/>
        <v/>
      </c>
      <c r="AS102" s="3" t="s">
        <v>77</v>
      </c>
      <c r="AT102" s="1"/>
      <c r="AU102" s="1" t="str">
        <f t="shared" si="42"/>
        <v>　</v>
      </c>
    </row>
    <row r="103" spans="1:47" ht="22.5" customHeight="1" x14ac:dyDescent="0.15">
      <c r="A103" s="84">
        <v>97</v>
      </c>
      <c r="B103" s="77"/>
      <c r="C103" s="77"/>
      <c r="D103" s="77"/>
      <c r="E103" s="189"/>
      <c r="F103" s="77"/>
      <c r="G103" s="77"/>
      <c r="H103" s="52"/>
      <c r="I103" s="114"/>
      <c r="J103" s="78"/>
      <c r="K103" s="79"/>
      <c r="L103" s="79"/>
      <c r="M103" s="79"/>
      <c r="N103" s="80"/>
      <c r="O103" s="79"/>
      <c r="P103" s="79"/>
      <c r="Q103" s="81" t="str">
        <f t="shared" si="43"/>
        <v/>
      </c>
      <c r="R103" s="79"/>
      <c r="S103" s="78"/>
      <c r="T103" s="100" t="str">
        <f t="shared" si="44"/>
        <v/>
      </c>
      <c r="U103" s="79"/>
      <c r="V103" s="82" t="str">
        <f t="shared" ref="V103:V109" si="50">IF(H103="","","月")</f>
        <v/>
      </c>
      <c r="W103" s="79"/>
      <c r="X103" s="82" t="str">
        <f t="shared" ref="X103:X109" si="51">IF(H103="","","日")</f>
        <v/>
      </c>
      <c r="Y103" s="65"/>
      <c r="Z103" s="83"/>
      <c r="AD103" s="3" t="str">
        <f t="shared" si="45"/>
        <v/>
      </c>
      <c r="AE103" s="39" t="str">
        <f t="shared" ref="AE103:AE131" si="52">IF(ISBLANK(H103),"",H103)</f>
        <v/>
      </c>
      <c r="AF103" s="40" t="str">
        <f>IF($AE103="","",VLOOKUP($AE103,'(種目・作業用)'!$A$2:$D$58,2,FALSE))</f>
        <v/>
      </c>
      <c r="AG103" s="40" t="str">
        <f>IF($AE103="","",VLOOKUP($AE103,'(種目・作業用)'!$A$2:$D$58,3,FALSE))</f>
        <v/>
      </c>
      <c r="AH103" s="40" t="str">
        <f>IF($AE103="","",VLOOKUP($AE103,'(種目・作業用)'!$A$2:$D$58,4,FALSE))</f>
        <v/>
      </c>
      <c r="AI103" s="41" t="str">
        <f t="shared" ref="AI103:AI131" si="53">IF(ISNUMBER(AD103),IF(LEN(J103)=2,CONCATENATE("0",J103,L103,N103),IF(LEN(J103)=1,CONCATENATE("00",J103,L103,N103),CONCATENATE("000",L103,N103))),"")</f>
        <v/>
      </c>
      <c r="AJ103" s="3" t="str">
        <f t="shared" si="47"/>
        <v xml:space="preserve"> </v>
      </c>
      <c r="AK103" s="3" t="str">
        <f t="shared" ref="AK103:AK131" si="54">IF(ISBLANK(B103),"",B103)</f>
        <v/>
      </c>
      <c r="AL103" s="3" t="str">
        <f t="shared" ref="AL103:AL131" si="55">IF(ISNUMBER(AK103),IF(ISBLANK(F103),AU103,CONCATENATE(AU103,"(",F103,")")),"")</f>
        <v/>
      </c>
      <c r="AM103" s="3" t="str">
        <f t="shared" ref="AM103:AM131" si="56">IF(ISNUMBER(AK103),D103,"")</f>
        <v/>
      </c>
      <c r="AN103" s="42" t="str">
        <f t="shared" si="40"/>
        <v/>
      </c>
      <c r="AO103" s="3" t="str">
        <f t="shared" si="48"/>
        <v/>
      </c>
      <c r="AP103" s="3" t="str">
        <f t="shared" ref="AP103:AP131" si="57">IF(ISBLANK(G103),"",IF(G103="男",1,2))</f>
        <v/>
      </c>
      <c r="AQ103" s="3" t="str">
        <f t="shared" si="46"/>
        <v/>
      </c>
      <c r="AR103" s="3" t="str">
        <f t="shared" si="49"/>
        <v/>
      </c>
      <c r="AS103" s="3" t="s">
        <v>77</v>
      </c>
      <c r="AT103" s="1"/>
      <c r="AU103" s="1" t="str">
        <f t="shared" ref="AU103:AU131" si="58">IF(LEN(C103)&gt;6,SUBSTITUTE(C103,"　",""),IF(LEN(C103)=6,C103,IF(LEN(C103)=5,CONCATENATE(C103,"　"),IF(LEN(C103)=4,CONCATENATE(SUBSTITUTE(C103,"　","　　"),"　"),CONCATENATE(SUBSTITUTE(C103,"　","　　　"),"　")))))</f>
        <v>　</v>
      </c>
    </row>
    <row r="104" spans="1:47" ht="22.5" customHeight="1" x14ac:dyDescent="0.15">
      <c r="A104" s="84">
        <v>98</v>
      </c>
      <c r="B104" s="77"/>
      <c r="C104" s="77"/>
      <c r="D104" s="77"/>
      <c r="E104" s="189"/>
      <c r="F104" s="77"/>
      <c r="G104" s="77"/>
      <c r="H104" s="52"/>
      <c r="I104" s="114"/>
      <c r="J104" s="78"/>
      <c r="K104" s="79"/>
      <c r="L104" s="79"/>
      <c r="M104" s="79"/>
      <c r="N104" s="80"/>
      <c r="O104" s="79"/>
      <c r="P104" s="79"/>
      <c r="Q104" s="81" t="str">
        <f t="shared" si="43"/>
        <v/>
      </c>
      <c r="R104" s="79"/>
      <c r="S104" s="78"/>
      <c r="T104" s="100" t="str">
        <f t="shared" si="44"/>
        <v/>
      </c>
      <c r="U104" s="79"/>
      <c r="V104" s="82" t="str">
        <f t="shared" si="50"/>
        <v/>
      </c>
      <c r="W104" s="79"/>
      <c r="X104" s="82" t="str">
        <f t="shared" si="51"/>
        <v/>
      </c>
      <c r="Y104" s="65"/>
      <c r="Z104" s="83"/>
      <c r="AD104" s="3" t="str">
        <f t="shared" si="45"/>
        <v/>
      </c>
      <c r="AE104" s="39" t="str">
        <f t="shared" si="52"/>
        <v/>
      </c>
      <c r="AF104" s="40" t="str">
        <f>IF($AE104="","",VLOOKUP($AE104,'(種目・作業用)'!$A$2:$D$58,2,FALSE))</f>
        <v/>
      </c>
      <c r="AG104" s="40" t="str">
        <f>IF($AE104="","",VLOOKUP($AE104,'(種目・作業用)'!$A$2:$D$58,3,FALSE))</f>
        <v/>
      </c>
      <c r="AH104" s="40" t="str">
        <f>IF($AE104="","",VLOOKUP($AE104,'(種目・作業用)'!$A$2:$D$58,4,FALSE))</f>
        <v/>
      </c>
      <c r="AI104" s="41" t="str">
        <f t="shared" si="53"/>
        <v/>
      </c>
      <c r="AJ104" s="3" t="str">
        <f t="shared" si="47"/>
        <v xml:space="preserve"> </v>
      </c>
      <c r="AK104" s="3" t="str">
        <f t="shared" si="54"/>
        <v/>
      </c>
      <c r="AL104" s="3" t="str">
        <f t="shared" si="55"/>
        <v/>
      </c>
      <c r="AM104" s="3" t="str">
        <f t="shared" si="56"/>
        <v/>
      </c>
      <c r="AN104" s="42" t="str">
        <f t="shared" si="40"/>
        <v/>
      </c>
      <c r="AO104" s="3" t="str">
        <f t="shared" si="48"/>
        <v/>
      </c>
      <c r="AP104" s="3" t="str">
        <f t="shared" si="57"/>
        <v/>
      </c>
      <c r="AQ104" s="3" t="str">
        <f t="shared" si="46"/>
        <v/>
      </c>
      <c r="AR104" s="3" t="str">
        <f t="shared" si="49"/>
        <v/>
      </c>
      <c r="AS104" s="3" t="s">
        <v>77</v>
      </c>
      <c r="AT104" s="1"/>
      <c r="AU104" s="1" t="str">
        <f t="shared" si="58"/>
        <v>　</v>
      </c>
    </row>
    <row r="105" spans="1:47" ht="22.5" customHeight="1" x14ac:dyDescent="0.15">
      <c r="A105" s="84">
        <v>99</v>
      </c>
      <c r="B105" s="77"/>
      <c r="C105" s="77"/>
      <c r="D105" s="77"/>
      <c r="E105" s="189"/>
      <c r="F105" s="77"/>
      <c r="G105" s="77"/>
      <c r="H105" s="52"/>
      <c r="I105" s="114"/>
      <c r="J105" s="78"/>
      <c r="K105" s="79"/>
      <c r="L105" s="79"/>
      <c r="M105" s="79"/>
      <c r="N105" s="80"/>
      <c r="O105" s="79"/>
      <c r="P105" s="79"/>
      <c r="Q105" s="81" t="str">
        <f t="shared" si="43"/>
        <v/>
      </c>
      <c r="R105" s="79"/>
      <c r="S105" s="78"/>
      <c r="T105" s="100" t="str">
        <f t="shared" si="44"/>
        <v/>
      </c>
      <c r="U105" s="79"/>
      <c r="V105" s="82" t="str">
        <f t="shared" si="50"/>
        <v/>
      </c>
      <c r="W105" s="79"/>
      <c r="X105" s="82" t="str">
        <f t="shared" si="51"/>
        <v/>
      </c>
      <c r="Y105" s="65"/>
      <c r="Z105" s="83"/>
      <c r="AD105" s="3" t="str">
        <f t="shared" si="45"/>
        <v/>
      </c>
      <c r="AE105" s="39" t="str">
        <f t="shared" si="52"/>
        <v/>
      </c>
      <c r="AF105" s="40" t="str">
        <f>IF($AE105="","",VLOOKUP($AE105,'(種目・作業用)'!$A$2:$D$58,2,FALSE))</f>
        <v/>
      </c>
      <c r="AG105" s="40" t="str">
        <f>IF($AE105="","",VLOOKUP($AE105,'(種目・作業用)'!$A$2:$D$58,3,FALSE))</f>
        <v/>
      </c>
      <c r="AH105" s="40" t="str">
        <f>IF($AE105="","",VLOOKUP($AE105,'(種目・作業用)'!$A$2:$D$58,4,FALSE))</f>
        <v/>
      </c>
      <c r="AI105" s="41" t="str">
        <f t="shared" si="53"/>
        <v/>
      </c>
      <c r="AJ105" s="3" t="str">
        <f t="shared" si="47"/>
        <v xml:space="preserve"> </v>
      </c>
      <c r="AK105" s="3" t="str">
        <f t="shared" si="54"/>
        <v/>
      </c>
      <c r="AL105" s="3" t="str">
        <f t="shared" si="55"/>
        <v/>
      </c>
      <c r="AM105" s="3" t="str">
        <f t="shared" si="56"/>
        <v/>
      </c>
      <c r="AN105" s="42" t="str">
        <f t="shared" si="40"/>
        <v/>
      </c>
      <c r="AO105" s="3" t="str">
        <f t="shared" si="48"/>
        <v/>
      </c>
      <c r="AP105" s="3" t="str">
        <f t="shared" si="57"/>
        <v/>
      </c>
      <c r="AQ105" s="3" t="str">
        <f t="shared" si="46"/>
        <v/>
      </c>
      <c r="AR105" s="3" t="str">
        <f t="shared" si="49"/>
        <v/>
      </c>
      <c r="AS105" s="3" t="s">
        <v>77</v>
      </c>
      <c r="AT105" s="1"/>
      <c r="AU105" s="1" t="str">
        <f t="shared" si="58"/>
        <v>　</v>
      </c>
    </row>
    <row r="106" spans="1:47" ht="22.5" customHeight="1" x14ac:dyDescent="0.15">
      <c r="A106" s="84">
        <v>100</v>
      </c>
      <c r="B106" s="77"/>
      <c r="C106" s="77"/>
      <c r="D106" s="77"/>
      <c r="E106" s="189"/>
      <c r="F106" s="77"/>
      <c r="G106" s="77"/>
      <c r="H106" s="52"/>
      <c r="I106" s="114"/>
      <c r="J106" s="78"/>
      <c r="K106" s="79"/>
      <c r="L106" s="79"/>
      <c r="M106" s="79"/>
      <c r="N106" s="80"/>
      <c r="O106" s="79"/>
      <c r="P106" s="79"/>
      <c r="Q106" s="81" t="str">
        <f t="shared" si="43"/>
        <v/>
      </c>
      <c r="R106" s="79"/>
      <c r="S106" s="78"/>
      <c r="T106" s="100" t="str">
        <f t="shared" si="44"/>
        <v/>
      </c>
      <c r="U106" s="79"/>
      <c r="V106" s="82" t="str">
        <f t="shared" si="50"/>
        <v/>
      </c>
      <c r="W106" s="79"/>
      <c r="X106" s="82" t="str">
        <f t="shared" si="51"/>
        <v/>
      </c>
      <c r="Y106" s="65"/>
      <c r="Z106" s="83"/>
      <c r="AD106" s="3" t="str">
        <f t="shared" si="45"/>
        <v/>
      </c>
      <c r="AE106" s="39" t="str">
        <f t="shared" si="52"/>
        <v/>
      </c>
      <c r="AF106" s="40" t="str">
        <f>IF($AE106="","",VLOOKUP($AE106,'(種目・作業用)'!$A$2:$D$58,2,FALSE))</f>
        <v/>
      </c>
      <c r="AG106" s="40" t="str">
        <f>IF($AE106="","",VLOOKUP($AE106,'(種目・作業用)'!$A$2:$D$58,3,FALSE))</f>
        <v/>
      </c>
      <c r="AH106" s="40" t="str">
        <f>IF($AE106="","",VLOOKUP($AE106,'(種目・作業用)'!$A$2:$D$58,4,FALSE))</f>
        <v/>
      </c>
      <c r="AI106" s="41" t="str">
        <f t="shared" si="53"/>
        <v/>
      </c>
      <c r="AJ106" s="3" t="str">
        <f t="shared" si="47"/>
        <v xml:space="preserve"> </v>
      </c>
      <c r="AK106" s="3" t="str">
        <f t="shared" si="54"/>
        <v/>
      </c>
      <c r="AL106" s="3" t="str">
        <f t="shared" si="55"/>
        <v/>
      </c>
      <c r="AM106" s="3" t="str">
        <f t="shared" si="56"/>
        <v/>
      </c>
      <c r="AN106" s="42" t="str">
        <f t="shared" si="40"/>
        <v/>
      </c>
      <c r="AO106" s="3" t="str">
        <f t="shared" si="48"/>
        <v/>
      </c>
      <c r="AP106" s="3" t="str">
        <f t="shared" si="57"/>
        <v/>
      </c>
      <c r="AQ106" s="3" t="str">
        <f t="shared" si="46"/>
        <v/>
      </c>
      <c r="AR106" s="3" t="str">
        <f t="shared" si="49"/>
        <v/>
      </c>
      <c r="AS106" s="3" t="s">
        <v>77</v>
      </c>
      <c r="AT106" s="1"/>
      <c r="AU106" s="1" t="str">
        <f t="shared" si="58"/>
        <v>　</v>
      </c>
    </row>
    <row r="107" spans="1:47" ht="22.5" customHeight="1" x14ac:dyDescent="0.15">
      <c r="A107" s="84">
        <v>101</v>
      </c>
      <c r="B107" s="77"/>
      <c r="C107" s="77"/>
      <c r="D107" s="77"/>
      <c r="E107" s="189"/>
      <c r="F107" s="77"/>
      <c r="G107" s="77"/>
      <c r="H107" s="52"/>
      <c r="I107" s="114"/>
      <c r="J107" s="78"/>
      <c r="K107" s="79"/>
      <c r="L107" s="79"/>
      <c r="M107" s="79"/>
      <c r="N107" s="80"/>
      <c r="O107" s="79"/>
      <c r="P107" s="79"/>
      <c r="Q107" s="81" t="str">
        <f t="shared" si="43"/>
        <v/>
      </c>
      <c r="R107" s="79"/>
      <c r="S107" s="78"/>
      <c r="T107" s="100" t="str">
        <f t="shared" si="44"/>
        <v/>
      </c>
      <c r="U107" s="79"/>
      <c r="V107" s="82" t="str">
        <f t="shared" si="50"/>
        <v/>
      </c>
      <c r="W107" s="79"/>
      <c r="X107" s="82" t="str">
        <f t="shared" si="51"/>
        <v/>
      </c>
      <c r="Y107" s="65"/>
      <c r="Z107" s="83"/>
      <c r="AD107" s="3" t="str">
        <f t="shared" si="45"/>
        <v/>
      </c>
      <c r="AE107" s="39" t="str">
        <f t="shared" si="52"/>
        <v/>
      </c>
      <c r="AF107" s="40" t="str">
        <f>IF($AE107="","",VLOOKUP($AE107,'(種目・作業用)'!$A$2:$D$58,2,FALSE))</f>
        <v/>
      </c>
      <c r="AG107" s="40" t="str">
        <f>IF($AE107="","",VLOOKUP($AE107,'(種目・作業用)'!$A$2:$D$58,3,FALSE))</f>
        <v/>
      </c>
      <c r="AH107" s="40" t="str">
        <f>IF($AE107="","",VLOOKUP($AE107,'(種目・作業用)'!$A$2:$D$58,4,FALSE))</f>
        <v/>
      </c>
      <c r="AI107" s="41" t="str">
        <f t="shared" si="53"/>
        <v/>
      </c>
      <c r="AJ107" s="3" t="str">
        <f t="shared" ref="AJ107:AJ131" si="59">IF(AI107="000",AH107,CONCATENATE(AH107," ",AI107))</f>
        <v xml:space="preserve"> </v>
      </c>
      <c r="AK107" s="3" t="str">
        <f t="shared" si="54"/>
        <v/>
      </c>
      <c r="AL107" s="3" t="str">
        <f t="shared" si="55"/>
        <v/>
      </c>
      <c r="AM107" s="3" t="str">
        <f t="shared" si="56"/>
        <v/>
      </c>
      <c r="AN107" s="42" t="str">
        <f t="shared" si="40"/>
        <v/>
      </c>
      <c r="AO107" s="3" t="str">
        <f t="shared" ref="AO107:AO131" si="60">IF(ISNUMBER(AK107),$AO$4,"")</f>
        <v/>
      </c>
      <c r="AP107" s="3" t="str">
        <f t="shared" si="57"/>
        <v/>
      </c>
      <c r="AQ107" s="3" t="str">
        <f t="shared" si="46"/>
        <v/>
      </c>
      <c r="AR107" s="3" t="str">
        <f t="shared" ref="AR107:AR131" si="61">IF(ISNUMBER(AK107),$AM$4,"")</f>
        <v/>
      </c>
      <c r="AS107" s="3" t="s">
        <v>77</v>
      </c>
      <c r="AT107" s="1"/>
      <c r="AU107" s="1" t="str">
        <f t="shared" si="58"/>
        <v>　</v>
      </c>
    </row>
    <row r="108" spans="1:47" ht="22.5" customHeight="1" x14ac:dyDescent="0.15">
      <c r="A108" s="84">
        <v>102</v>
      </c>
      <c r="B108" s="77"/>
      <c r="C108" s="77"/>
      <c r="D108" s="77"/>
      <c r="E108" s="189"/>
      <c r="F108" s="77"/>
      <c r="G108" s="77"/>
      <c r="H108" s="52"/>
      <c r="I108" s="114"/>
      <c r="J108" s="78"/>
      <c r="K108" s="79"/>
      <c r="L108" s="79"/>
      <c r="M108" s="79"/>
      <c r="N108" s="80"/>
      <c r="O108" s="79"/>
      <c r="P108" s="79"/>
      <c r="Q108" s="81" t="str">
        <f t="shared" si="43"/>
        <v/>
      </c>
      <c r="R108" s="79"/>
      <c r="S108" s="78"/>
      <c r="T108" s="100" t="str">
        <f t="shared" si="44"/>
        <v/>
      </c>
      <c r="U108" s="79"/>
      <c r="V108" s="82" t="str">
        <f t="shared" si="50"/>
        <v/>
      </c>
      <c r="W108" s="79"/>
      <c r="X108" s="82" t="str">
        <f t="shared" si="51"/>
        <v/>
      </c>
      <c r="Y108" s="65"/>
      <c r="Z108" s="83"/>
      <c r="AD108" s="3" t="str">
        <f t="shared" si="45"/>
        <v/>
      </c>
      <c r="AE108" s="39" t="str">
        <f t="shared" si="52"/>
        <v/>
      </c>
      <c r="AF108" s="40" t="str">
        <f>IF($AE108="","",VLOOKUP($AE108,'(種目・作業用)'!$A$2:$D$58,2,FALSE))</f>
        <v/>
      </c>
      <c r="AG108" s="40" t="str">
        <f>IF($AE108="","",VLOOKUP($AE108,'(種目・作業用)'!$A$2:$D$58,3,FALSE))</f>
        <v/>
      </c>
      <c r="AH108" s="40" t="str">
        <f>IF($AE108="","",VLOOKUP($AE108,'(種目・作業用)'!$A$2:$D$58,4,FALSE))</f>
        <v/>
      </c>
      <c r="AI108" s="41" t="str">
        <f t="shared" si="53"/>
        <v/>
      </c>
      <c r="AJ108" s="3" t="str">
        <f t="shared" si="59"/>
        <v xml:space="preserve"> </v>
      </c>
      <c r="AK108" s="3" t="str">
        <f t="shared" si="54"/>
        <v/>
      </c>
      <c r="AL108" s="3" t="str">
        <f t="shared" si="55"/>
        <v/>
      </c>
      <c r="AM108" s="3" t="str">
        <f t="shared" si="56"/>
        <v/>
      </c>
      <c r="AN108" s="42" t="str">
        <f t="shared" ref="AN108:AN131" si="62">IF(ISNUMBER(AK108),VLOOKUP(AS108,$AS$132:$AT$179,2,FALSE),"")</f>
        <v/>
      </c>
      <c r="AO108" s="3" t="str">
        <f t="shared" si="60"/>
        <v/>
      </c>
      <c r="AP108" s="3" t="str">
        <f t="shared" si="57"/>
        <v/>
      </c>
      <c r="AQ108" s="3" t="str">
        <f t="shared" si="46"/>
        <v/>
      </c>
      <c r="AR108" s="3" t="str">
        <f t="shared" si="61"/>
        <v/>
      </c>
      <c r="AS108" s="3" t="s">
        <v>77</v>
      </c>
      <c r="AT108" s="1"/>
      <c r="AU108" s="1" t="str">
        <f t="shared" si="58"/>
        <v>　</v>
      </c>
    </row>
    <row r="109" spans="1:47" ht="22.5" customHeight="1" x14ac:dyDescent="0.15">
      <c r="A109" s="84">
        <v>103</v>
      </c>
      <c r="B109" s="77"/>
      <c r="C109" s="77"/>
      <c r="D109" s="77"/>
      <c r="E109" s="189"/>
      <c r="F109" s="77"/>
      <c r="G109" s="77"/>
      <c r="H109" s="52"/>
      <c r="I109" s="114"/>
      <c r="J109" s="78"/>
      <c r="K109" s="79"/>
      <c r="L109" s="79"/>
      <c r="M109" s="79"/>
      <c r="N109" s="80"/>
      <c r="O109" s="79"/>
      <c r="P109" s="79"/>
      <c r="Q109" s="81" t="str">
        <f t="shared" si="43"/>
        <v/>
      </c>
      <c r="R109" s="79"/>
      <c r="S109" s="78"/>
      <c r="T109" s="100" t="str">
        <f t="shared" si="44"/>
        <v/>
      </c>
      <c r="U109" s="79"/>
      <c r="V109" s="82" t="str">
        <f t="shared" si="50"/>
        <v/>
      </c>
      <c r="W109" s="79"/>
      <c r="X109" s="82" t="str">
        <f t="shared" si="51"/>
        <v/>
      </c>
      <c r="Y109" s="65"/>
      <c r="Z109" s="83"/>
      <c r="AD109" s="3" t="str">
        <f t="shared" si="45"/>
        <v/>
      </c>
      <c r="AE109" s="39" t="str">
        <f t="shared" si="52"/>
        <v/>
      </c>
      <c r="AF109" s="40" t="str">
        <f>IF($AE109="","",VLOOKUP($AE109,'(種目・作業用)'!$A$2:$D$58,2,FALSE))</f>
        <v/>
      </c>
      <c r="AG109" s="40" t="str">
        <f>IF($AE109="","",VLOOKUP($AE109,'(種目・作業用)'!$A$2:$D$58,3,FALSE))</f>
        <v/>
      </c>
      <c r="AH109" s="40" t="str">
        <f>IF($AE109="","",VLOOKUP($AE109,'(種目・作業用)'!$A$2:$D$58,4,FALSE))</f>
        <v/>
      </c>
      <c r="AI109" s="41" t="str">
        <f t="shared" si="53"/>
        <v/>
      </c>
      <c r="AJ109" s="3" t="str">
        <f t="shared" si="59"/>
        <v xml:space="preserve"> </v>
      </c>
      <c r="AK109" s="3" t="str">
        <f t="shared" si="54"/>
        <v/>
      </c>
      <c r="AL109" s="3" t="str">
        <f t="shared" si="55"/>
        <v/>
      </c>
      <c r="AM109" s="3" t="str">
        <f t="shared" si="56"/>
        <v/>
      </c>
      <c r="AN109" s="42" t="str">
        <f t="shared" si="62"/>
        <v/>
      </c>
      <c r="AO109" s="3" t="str">
        <f t="shared" si="60"/>
        <v/>
      </c>
      <c r="AP109" s="3" t="str">
        <f t="shared" si="57"/>
        <v/>
      </c>
      <c r="AQ109" s="3" t="str">
        <f t="shared" si="46"/>
        <v/>
      </c>
      <c r="AR109" s="3" t="str">
        <f t="shared" si="61"/>
        <v/>
      </c>
      <c r="AS109" s="3" t="s">
        <v>77</v>
      </c>
      <c r="AT109" s="1"/>
      <c r="AU109" s="1" t="str">
        <f t="shared" si="58"/>
        <v>　</v>
      </c>
    </row>
    <row r="110" spans="1:47" ht="22.5" customHeight="1" x14ac:dyDescent="0.15">
      <c r="A110" s="84">
        <v>104</v>
      </c>
      <c r="B110" s="77"/>
      <c r="C110" s="77"/>
      <c r="D110" s="77"/>
      <c r="E110" s="189"/>
      <c r="F110" s="77"/>
      <c r="G110" s="77"/>
      <c r="H110" s="52"/>
      <c r="I110" s="114"/>
      <c r="J110" s="78"/>
      <c r="K110" s="79"/>
      <c r="L110" s="79"/>
      <c r="M110" s="79"/>
      <c r="N110" s="80"/>
      <c r="O110" s="79"/>
      <c r="P110" s="79"/>
      <c r="Q110" s="81" t="str">
        <f t="shared" si="43"/>
        <v/>
      </c>
      <c r="R110" s="79"/>
      <c r="S110" s="78"/>
      <c r="T110" s="100" t="str">
        <f t="shared" si="44"/>
        <v/>
      </c>
      <c r="U110" s="79"/>
      <c r="V110" s="82" t="str">
        <f t="shared" ref="V110:V126" si="63">IF(H110="","","月")</f>
        <v/>
      </c>
      <c r="W110" s="79"/>
      <c r="X110" s="82" t="str">
        <f t="shared" ref="X110:X126" si="64">IF(H110="","","日")</f>
        <v/>
      </c>
      <c r="Y110" s="65"/>
      <c r="Z110" s="83"/>
      <c r="AD110" s="3" t="str">
        <f t="shared" si="45"/>
        <v/>
      </c>
      <c r="AE110" s="39" t="str">
        <f t="shared" si="52"/>
        <v/>
      </c>
      <c r="AF110" s="40" t="str">
        <f>IF($AE110="","",VLOOKUP($AE110,'(種目・作業用)'!$A$2:$D$58,2,FALSE))</f>
        <v/>
      </c>
      <c r="AG110" s="40" t="str">
        <f>IF($AE110="","",VLOOKUP($AE110,'(種目・作業用)'!$A$2:$D$58,3,FALSE))</f>
        <v/>
      </c>
      <c r="AH110" s="40" t="str">
        <f>IF($AE110="","",VLOOKUP($AE110,'(種目・作業用)'!$A$2:$D$58,4,FALSE))</f>
        <v/>
      </c>
      <c r="AI110" s="41" t="str">
        <f t="shared" si="53"/>
        <v/>
      </c>
      <c r="AJ110" s="3" t="str">
        <f t="shared" si="59"/>
        <v xml:space="preserve"> </v>
      </c>
      <c r="AK110" s="3" t="str">
        <f t="shared" si="54"/>
        <v/>
      </c>
      <c r="AL110" s="3" t="str">
        <f t="shared" si="55"/>
        <v/>
      </c>
      <c r="AM110" s="3" t="str">
        <f t="shared" si="56"/>
        <v/>
      </c>
      <c r="AN110" s="42" t="str">
        <f t="shared" si="62"/>
        <v/>
      </c>
      <c r="AO110" s="3" t="str">
        <f t="shared" si="60"/>
        <v/>
      </c>
      <c r="AP110" s="3" t="str">
        <f t="shared" si="57"/>
        <v/>
      </c>
      <c r="AQ110" s="3" t="str">
        <f t="shared" si="46"/>
        <v/>
      </c>
      <c r="AR110" s="3" t="str">
        <f t="shared" si="61"/>
        <v/>
      </c>
      <c r="AS110" s="3" t="s">
        <v>77</v>
      </c>
      <c r="AT110" s="1"/>
      <c r="AU110" s="1" t="str">
        <f t="shared" si="58"/>
        <v>　</v>
      </c>
    </row>
    <row r="111" spans="1:47" ht="22.5" customHeight="1" x14ac:dyDescent="0.15">
      <c r="A111" s="84">
        <v>105</v>
      </c>
      <c r="B111" s="77"/>
      <c r="C111" s="77"/>
      <c r="D111" s="77"/>
      <c r="E111" s="189"/>
      <c r="F111" s="77"/>
      <c r="G111" s="77"/>
      <c r="H111" s="52"/>
      <c r="I111" s="114"/>
      <c r="J111" s="78"/>
      <c r="K111" s="79"/>
      <c r="L111" s="79"/>
      <c r="M111" s="79"/>
      <c r="N111" s="80"/>
      <c r="O111" s="79"/>
      <c r="P111" s="79"/>
      <c r="Q111" s="81" t="str">
        <f t="shared" si="43"/>
        <v/>
      </c>
      <c r="R111" s="79"/>
      <c r="S111" s="78"/>
      <c r="T111" s="100" t="str">
        <f t="shared" si="44"/>
        <v/>
      </c>
      <c r="U111" s="79"/>
      <c r="V111" s="82" t="str">
        <f t="shared" si="63"/>
        <v/>
      </c>
      <c r="W111" s="79"/>
      <c r="X111" s="82" t="str">
        <f t="shared" si="64"/>
        <v/>
      </c>
      <c r="Y111" s="65"/>
      <c r="Z111" s="83"/>
      <c r="AD111" s="3" t="str">
        <f t="shared" si="45"/>
        <v/>
      </c>
      <c r="AE111" s="39" t="str">
        <f t="shared" si="52"/>
        <v/>
      </c>
      <c r="AF111" s="40" t="str">
        <f>IF($AE111="","",VLOOKUP($AE111,'(種目・作業用)'!$A$2:$D$58,2,FALSE))</f>
        <v/>
      </c>
      <c r="AG111" s="40" t="str">
        <f>IF($AE111="","",VLOOKUP($AE111,'(種目・作業用)'!$A$2:$D$58,3,FALSE))</f>
        <v/>
      </c>
      <c r="AH111" s="40" t="str">
        <f>IF($AE111="","",VLOOKUP($AE111,'(種目・作業用)'!$A$2:$D$58,4,FALSE))</f>
        <v/>
      </c>
      <c r="AI111" s="41" t="str">
        <f t="shared" si="53"/>
        <v/>
      </c>
      <c r="AJ111" s="3" t="str">
        <f t="shared" si="59"/>
        <v xml:space="preserve"> </v>
      </c>
      <c r="AK111" s="3" t="str">
        <f t="shared" si="54"/>
        <v/>
      </c>
      <c r="AL111" s="3" t="str">
        <f t="shared" si="55"/>
        <v/>
      </c>
      <c r="AM111" s="3" t="str">
        <f t="shared" si="56"/>
        <v/>
      </c>
      <c r="AN111" s="42" t="str">
        <f t="shared" si="62"/>
        <v/>
      </c>
      <c r="AO111" s="3" t="str">
        <f t="shared" si="60"/>
        <v/>
      </c>
      <c r="AP111" s="3" t="str">
        <f t="shared" si="57"/>
        <v/>
      </c>
      <c r="AQ111" s="3" t="str">
        <f t="shared" si="46"/>
        <v/>
      </c>
      <c r="AR111" s="3" t="str">
        <f t="shared" si="61"/>
        <v/>
      </c>
      <c r="AS111" s="3" t="s">
        <v>77</v>
      </c>
      <c r="AT111" s="1"/>
      <c r="AU111" s="1" t="str">
        <f t="shared" si="58"/>
        <v>　</v>
      </c>
    </row>
    <row r="112" spans="1:47" ht="22.5" customHeight="1" x14ac:dyDescent="0.15">
      <c r="A112" s="84">
        <v>106</v>
      </c>
      <c r="B112" s="77"/>
      <c r="C112" s="77"/>
      <c r="D112" s="77"/>
      <c r="E112" s="189"/>
      <c r="F112" s="77"/>
      <c r="G112" s="77"/>
      <c r="H112" s="52"/>
      <c r="I112" s="114"/>
      <c r="J112" s="78"/>
      <c r="K112" s="79"/>
      <c r="L112" s="79"/>
      <c r="M112" s="79"/>
      <c r="N112" s="80"/>
      <c r="O112" s="79"/>
      <c r="P112" s="79"/>
      <c r="Q112" s="81" t="str">
        <f t="shared" si="43"/>
        <v/>
      </c>
      <c r="R112" s="79"/>
      <c r="S112" s="78"/>
      <c r="T112" s="100" t="str">
        <f t="shared" si="44"/>
        <v/>
      </c>
      <c r="U112" s="79"/>
      <c r="V112" s="82" t="str">
        <f t="shared" si="63"/>
        <v/>
      </c>
      <c r="W112" s="79"/>
      <c r="X112" s="82" t="str">
        <f t="shared" si="64"/>
        <v/>
      </c>
      <c r="Y112" s="65"/>
      <c r="Z112" s="83"/>
      <c r="AD112" s="3" t="str">
        <f t="shared" si="45"/>
        <v/>
      </c>
      <c r="AE112" s="39" t="str">
        <f t="shared" si="52"/>
        <v/>
      </c>
      <c r="AF112" s="40" t="str">
        <f>IF($AE112="","",VLOOKUP($AE112,'(種目・作業用)'!$A$2:$D$58,2,FALSE))</f>
        <v/>
      </c>
      <c r="AG112" s="40" t="str">
        <f>IF($AE112="","",VLOOKUP($AE112,'(種目・作業用)'!$A$2:$D$58,3,FALSE))</f>
        <v/>
      </c>
      <c r="AH112" s="40" t="str">
        <f>IF($AE112="","",VLOOKUP($AE112,'(種目・作業用)'!$A$2:$D$58,4,FALSE))</f>
        <v/>
      </c>
      <c r="AI112" s="41" t="str">
        <f t="shared" si="53"/>
        <v/>
      </c>
      <c r="AJ112" s="3" t="str">
        <f t="shared" si="59"/>
        <v xml:space="preserve"> </v>
      </c>
      <c r="AK112" s="3" t="str">
        <f t="shared" si="54"/>
        <v/>
      </c>
      <c r="AL112" s="3" t="str">
        <f t="shared" si="55"/>
        <v/>
      </c>
      <c r="AM112" s="3" t="str">
        <f t="shared" si="56"/>
        <v/>
      </c>
      <c r="AN112" s="42" t="str">
        <f t="shared" si="62"/>
        <v/>
      </c>
      <c r="AO112" s="3" t="str">
        <f t="shared" si="60"/>
        <v/>
      </c>
      <c r="AP112" s="3" t="str">
        <f t="shared" si="57"/>
        <v/>
      </c>
      <c r="AQ112" s="3" t="str">
        <f t="shared" si="46"/>
        <v/>
      </c>
      <c r="AR112" s="3" t="str">
        <f t="shared" si="61"/>
        <v/>
      </c>
      <c r="AS112" s="3" t="s">
        <v>77</v>
      </c>
      <c r="AT112" s="1"/>
      <c r="AU112" s="1" t="str">
        <f t="shared" si="58"/>
        <v>　</v>
      </c>
    </row>
    <row r="113" spans="1:47" ht="22.5" customHeight="1" x14ac:dyDescent="0.15">
      <c r="A113" s="84">
        <v>107</v>
      </c>
      <c r="B113" s="77"/>
      <c r="C113" s="77"/>
      <c r="D113" s="77"/>
      <c r="E113" s="189"/>
      <c r="F113" s="77"/>
      <c r="G113" s="77"/>
      <c r="H113" s="52"/>
      <c r="I113" s="114"/>
      <c r="J113" s="78"/>
      <c r="K113" s="79"/>
      <c r="L113" s="79"/>
      <c r="M113" s="79"/>
      <c r="N113" s="80"/>
      <c r="O113" s="79"/>
      <c r="P113" s="79"/>
      <c r="Q113" s="81" t="str">
        <f t="shared" si="43"/>
        <v/>
      </c>
      <c r="R113" s="79"/>
      <c r="S113" s="78"/>
      <c r="T113" s="100" t="str">
        <f t="shared" si="44"/>
        <v/>
      </c>
      <c r="U113" s="79"/>
      <c r="V113" s="82" t="str">
        <f t="shared" si="63"/>
        <v/>
      </c>
      <c r="W113" s="79"/>
      <c r="X113" s="82" t="str">
        <f t="shared" si="64"/>
        <v/>
      </c>
      <c r="Y113" s="65"/>
      <c r="Z113" s="83"/>
      <c r="AD113" s="3" t="str">
        <f t="shared" si="45"/>
        <v/>
      </c>
      <c r="AE113" s="39" t="str">
        <f t="shared" si="52"/>
        <v/>
      </c>
      <c r="AF113" s="40" t="str">
        <f>IF($AE113="","",VLOOKUP($AE113,'(種目・作業用)'!$A$2:$D$58,2,FALSE))</f>
        <v/>
      </c>
      <c r="AG113" s="40" t="str">
        <f>IF($AE113="","",VLOOKUP($AE113,'(種目・作業用)'!$A$2:$D$58,3,FALSE))</f>
        <v/>
      </c>
      <c r="AH113" s="40" t="str">
        <f>IF($AE113="","",VLOOKUP($AE113,'(種目・作業用)'!$A$2:$D$58,4,FALSE))</f>
        <v/>
      </c>
      <c r="AI113" s="41" t="str">
        <f t="shared" si="53"/>
        <v/>
      </c>
      <c r="AJ113" s="3" t="str">
        <f t="shared" si="59"/>
        <v xml:space="preserve"> </v>
      </c>
      <c r="AK113" s="3" t="str">
        <f t="shared" si="54"/>
        <v/>
      </c>
      <c r="AL113" s="3" t="str">
        <f t="shared" si="55"/>
        <v/>
      </c>
      <c r="AM113" s="3" t="str">
        <f t="shared" si="56"/>
        <v/>
      </c>
      <c r="AN113" s="42" t="str">
        <f t="shared" si="62"/>
        <v/>
      </c>
      <c r="AO113" s="3" t="str">
        <f t="shared" si="60"/>
        <v/>
      </c>
      <c r="AP113" s="3" t="str">
        <f t="shared" si="57"/>
        <v/>
      </c>
      <c r="AQ113" s="3" t="str">
        <f t="shared" si="46"/>
        <v/>
      </c>
      <c r="AR113" s="3" t="str">
        <f t="shared" si="61"/>
        <v/>
      </c>
      <c r="AS113" s="3" t="s">
        <v>77</v>
      </c>
      <c r="AT113" s="1"/>
      <c r="AU113" s="1" t="str">
        <f t="shared" si="58"/>
        <v>　</v>
      </c>
    </row>
    <row r="114" spans="1:47" ht="22.5" customHeight="1" x14ac:dyDescent="0.15">
      <c r="A114" s="84">
        <v>108</v>
      </c>
      <c r="B114" s="77"/>
      <c r="C114" s="77"/>
      <c r="D114" s="77"/>
      <c r="E114" s="189"/>
      <c r="F114" s="77"/>
      <c r="G114" s="77"/>
      <c r="H114" s="52"/>
      <c r="I114" s="114"/>
      <c r="J114" s="78"/>
      <c r="K114" s="79"/>
      <c r="L114" s="79"/>
      <c r="M114" s="79"/>
      <c r="N114" s="80"/>
      <c r="O114" s="79"/>
      <c r="P114" s="79"/>
      <c r="Q114" s="81" t="str">
        <f t="shared" si="43"/>
        <v/>
      </c>
      <c r="R114" s="79"/>
      <c r="S114" s="78"/>
      <c r="T114" s="100" t="str">
        <f t="shared" si="44"/>
        <v/>
      </c>
      <c r="U114" s="79"/>
      <c r="V114" s="82" t="str">
        <f t="shared" si="63"/>
        <v/>
      </c>
      <c r="W114" s="79"/>
      <c r="X114" s="82" t="str">
        <f t="shared" si="64"/>
        <v/>
      </c>
      <c r="Y114" s="65"/>
      <c r="Z114" s="83"/>
      <c r="AD114" s="3" t="str">
        <f t="shared" si="45"/>
        <v/>
      </c>
      <c r="AE114" s="39" t="str">
        <f t="shared" si="52"/>
        <v/>
      </c>
      <c r="AF114" s="40" t="str">
        <f>IF($AE114="","",VLOOKUP($AE114,'(種目・作業用)'!$A$2:$D$58,2,FALSE))</f>
        <v/>
      </c>
      <c r="AG114" s="40" t="str">
        <f>IF($AE114="","",VLOOKUP($AE114,'(種目・作業用)'!$A$2:$D$58,3,FALSE))</f>
        <v/>
      </c>
      <c r="AH114" s="40" t="str">
        <f>IF($AE114="","",VLOOKUP($AE114,'(種目・作業用)'!$A$2:$D$58,4,FALSE))</f>
        <v/>
      </c>
      <c r="AI114" s="41" t="str">
        <f t="shared" si="53"/>
        <v/>
      </c>
      <c r="AJ114" s="3" t="str">
        <f t="shared" si="59"/>
        <v xml:space="preserve"> </v>
      </c>
      <c r="AK114" s="3" t="str">
        <f t="shared" si="54"/>
        <v/>
      </c>
      <c r="AL114" s="3" t="str">
        <f t="shared" si="55"/>
        <v/>
      </c>
      <c r="AM114" s="3" t="str">
        <f t="shared" si="56"/>
        <v/>
      </c>
      <c r="AN114" s="42" t="str">
        <f t="shared" si="62"/>
        <v/>
      </c>
      <c r="AO114" s="3" t="str">
        <f t="shared" si="60"/>
        <v/>
      </c>
      <c r="AP114" s="3" t="str">
        <f t="shared" si="57"/>
        <v/>
      </c>
      <c r="AQ114" s="3" t="str">
        <f t="shared" si="46"/>
        <v/>
      </c>
      <c r="AR114" s="3" t="str">
        <f t="shared" si="61"/>
        <v/>
      </c>
      <c r="AS114" s="3" t="s">
        <v>77</v>
      </c>
      <c r="AT114" s="1"/>
      <c r="AU114" s="1" t="str">
        <f t="shared" si="58"/>
        <v>　</v>
      </c>
    </row>
    <row r="115" spans="1:47" ht="22.5" customHeight="1" x14ac:dyDescent="0.15">
      <c r="A115" s="84">
        <v>109</v>
      </c>
      <c r="B115" s="77"/>
      <c r="C115" s="77"/>
      <c r="D115" s="77"/>
      <c r="E115" s="189"/>
      <c r="F115" s="77"/>
      <c r="G115" s="77"/>
      <c r="H115" s="52"/>
      <c r="I115" s="114"/>
      <c r="J115" s="78"/>
      <c r="K115" s="79"/>
      <c r="L115" s="79"/>
      <c r="M115" s="79"/>
      <c r="N115" s="80"/>
      <c r="O115" s="79"/>
      <c r="P115" s="79"/>
      <c r="Q115" s="81" t="str">
        <f t="shared" si="43"/>
        <v/>
      </c>
      <c r="R115" s="79"/>
      <c r="S115" s="78"/>
      <c r="T115" s="100" t="str">
        <f t="shared" si="44"/>
        <v/>
      </c>
      <c r="U115" s="79"/>
      <c r="V115" s="82" t="str">
        <f t="shared" si="63"/>
        <v/>
      </c>
      <c r="W115" s="79"/>
      <c r="X115" s="82" t="str">
        <f t="shared" si="64"/>
        <v/>
      </c>
      <c r="Y115" s="65"/>
      <c r="Z115" s="83"/>
      <c r="AD115" s="3" t="str">
        <f t="shared" si="45"/>
        <v/>
      </c>
      <c r="AE115" s="39" t="str">
        <f t="shared" si="52"/>
        <v/>
      </c>
      <c r="AF115" s="40" t="str">
        <f>IF($AE115="","",VLOOKUP($AE115,'(種目・作業用)'!$A$2:$D$58,2,FALSE))</f>
        <v/>
      </c>
      <c r="AG115" s="40" t="str">
        <f>IF($AE115="","",VLOOKUP($AE115,'(種目・作業用)'!$A$2:$D$58,3,FALSE))</f>
        <v/>
      </c>
      <c r="AH115" s="40" t="str">
        <f>IF($AE115="","",VLOOKUP($AE115,'(種目・作業用)'!$A$2:$D$58,4,FALSE))</f>
        <v/>
      </c>
      <c r="AI115" s="41" t="str">
        <f t="shared" si="53"/>
        <v/>
      </c>
      <c r="AJ115" s="3" t="str">
        <f t="shared" si="59"/>
        <v xml:space="preserve"> </v>
      </c>
      <c r="AK115" s="3" t="str">
        <f t="shared" si="54"/>
        <v/>
      </c>
      <c r="AL115" s="3" t="str">
        <f t="shared" si="55"/>
        <v/>
      </c>
      <c r="AM115" s="3" t="str">
        <f t="shared" si="56"/>
        <v/>
      </c>
      <c r="AN115" s="42" t="str">
        <f t="shared" si="62"/>
        <v/>
      </c>
      <c r="AO115" s="3" t="str">
        <f t="shared" si="60"/>
        <v/>
      </c>
      <c r="AP115" s="3" t="str">
        <f t="shared" si="57"/>
        <v/>
      </c>
      <c r="AQ115" s="3" t="str">
        <f t="shared" si="46"/>
        <v/>
      </c>
      <c r="AR115" s="3" t="str">
        <f t="shared" si="61"/>
        <v/>
      </c>
      <c r="AS115" s="3" t="s">
        <v>77</v>
      </c>
      <c r="AT115" s="1"/>
      <c r="AU115" s="1" t="str">
        <f t="shared" si="58"/>
        <v>　</v>
      </c>
    </row>
    <row r="116" spans="1:47" ht="22.5" customHeight="1" x14ac:dyDescent="0.15">
      <c r="A116" s="84">
        <v>110</v>
      </c>
      <c r="B116" s="77"/>
      <c r="C116" s="77"/>
      <c r="D116" s="77"/>
      <c r="E116" s="189"/>
      <c r="F116" s="77"/>
      <c r="G116" s="77"/>
      <c r="H116" s="52"/>
      <c r="I116" s="114"/>
      <c r="J116" s="78"/>
      <c r="K116" s="79"/>
      <c r="L116" s="79"/>
      <c r="M116" s="79"/>
      <c r="N116" s="80"/>
      <c r="O116" s="79"/>
      <c r="P116" s="79"/>
      <c r="Q116" s="81" t="str">
        <f t="shared" si="43"/>
        <v/>
      </c>
      <c r="R116" s="79"/>
      <c r="S116" s="78"/>
      <c r="T116" s="100" t="str">
        <f t="shared" si="44"/>
        <v/>
      </c>
      <c r="U116" s="79"/>
      <c r="V116" s="82" t="str">
        <f t="shared" si="63"/>
        <v/>
      </c>
      <c r="W116" s="79"/>
      <c r="X116" s="82" t="str">
        <f t="shared" si="64"/>
        <v/>
      </c>
      <c r="Y116" s="65"/>
      <c r="Z116" s="83"/>
      <c r="AD116" s="3" t="str">
        <f t="shared" si="45"/>
        <v/>
      </c>
      <c r="AE116" s="39" t="str">
        <f t="shared" si="52"/>
        <v/>
      </c>
      <c r="AF116" s="40" t="str">
        <f>IF($AE116="","",VLOOKUP($AE116,'(種目・作業用)'!$A$2:$D$58,2,FALSE))</f>
        <v/>
      </c>
      <c r="AG116" s="40" t="str">
        <f>IF($AE116="","",VLOOKUP($AE116,'(種目・作業用)'!$A$2:$D$58,3,FALSE))</f>
        <v/>
      </c>
      <c r="AH116" s="40" t="str">
        <f>IF($AE116="","",VLOOKUP($AE116,'(種目・作業用)'!$A$2:$D$58,4,FALSE))</f>
        <v/>
      </c>
      <c r="AI116" s="41" t="str">
        <f t="shared" si="53"/>
        <v/>
      </c>
      <c r="AJ116" s="3" t="str">
        <f t="shared" si="59"/>
        <v xml:space="preserve"> </v>
      </c>
      <c r="AK116" s="3" t="str">
        <f t="shared" si="54"/>
        <v/>
      </c>
      <c r="AL116" s="3" t="str">
        <f t="shared" si="55"/>
        <v/>
      </c>
      <c r="AM116" s="3" t="str">
        <f t="shared" si="56"/>
        <v/>
      </c>
      <c r="AN116" s="42" t="str">
        <f t="shared" si="62"/>
        <v/>
      </c>
      <c r="AO116" s="3" t="str">
        <f t="shared" si="60"/>
        <v/>
      </c>
      <c r="AP116" s="3" t="str">
        <f t="shared" si="57"/>
        <v/>
      </c>
      <c r="AQ116" s="3" t="str">
        <f t="shared" si="46"/>
        <v/>
      </c>
      <c r="AR116" s="3" t="str">
        <f t="shared" si="61"/>
        <v/>
      </c>
      <c r="AS116" s="3" t="s">
        <v>77</v>
      </c>
      <c r="AT116" s="1"/>
      <c r="AU116" s="1" t="str">
        <f t="shared" si="58"/>
        <v>　</v>
      </c>
    </row>
    <row r="117" spans="1:47" ht="22.5" customHeight="1" x14ac:dyDescent="0.15">
      <c r="A117" s="84">
        <v>111</v>
      </c>
      <c r="B117" s="77"/>
      <c r="C117" s="77"/>
      <c r="D117" s="77"/>
      <c r="E117" s="189"/>
      <c r="F117" s="77"/>
      <c r="G117" s="77"/>
      <c r="H117" s="52"/>
      <c r="I117" s="114"/>
      <c r="J117" s="78"/>
      <c r="K117" s="79"/>
      <c r="L117" s="79"/>
      <c r="M117" s="79"/>
      <c r="N117" s="80"/>
      <c r="O117" s="79"/>
      <c r="P117" s="79"/>
      <c r="Q117" s="81" t="str">
        <f t="shared" si="43"/>
        <v/>
      </c>
      <c r="R117" s="79"/>
      <c r="S117" s="78"/>
      <c r="T117" s="100" t="str">
        <f t="shared" si="44"/>
        <v/>
      </c>
      <c r="U117" s="79"/>
      <c r="V117" s="82" t="str">
        <f t="shared" si="63"/>
        <v/>
      </c>
      <c r="W117" s="79"/>
      <c r="X117" s="82" t="str">
        <f t="shared" si="64"/>
        <v/>
      </c>
      <c r="Y117" s="65"/>
      <c r="Z117" s="83"/>
      <c r="AD117" s="3" t="str">
        <f t="shared" si="45"/>
        <v/>
      </c>
      <c r="AE117" s="39" t="str">
        <f t="shared" si="52"/>
        <v/>
      </c>
      <c r="AF117" s="40" t="str">
        <f>IF($AE117="","",VLOOKUP($AE117,'(種目・作業用)'!$A$2:$D$58,2,FALSE))</f>
        <v/>
      </c>
      <c r="AG117" s="40" t="str">
        <f>IF($AE117="","",VLOOKUP($AE117,'(種目・作業用)'!$A$2:$D$58,3,FALSE))</f>
        <v/>
      </c>
      <c r="AH117" s="40" t="str">
        <f>IF($AE117="","",VLOOKUP($AE117,'(種目・作業用)'!$A$2:$D$58,4,FALSE))</f>
        <v/>
      </c>
      <c r="AI117" s="41" t="str">
        <f t="shared" si="53"/>
        <v/>
      </c>
      <c r="AJ117" s="3" t="str">
        <f t="shared" si="59"/>
        <v xml:space="preserve"> </v>
      </c>
      <c r="AK117" s="3" t="str">
        <f t="shared" si="54"/>
        <v/>
      </c>
      <c r="AL117" s="3" t="str">
        <f t="shared" si="55"/>
        <v/>
      </c>
      <c r="AM117" s="3" t="str">
        <f t="shared" si="56"/>
        <v/>
      </c>
      <c r="AN117" s="42" t="str">
        <f t="shared" si="62"/>
        <v/>
      </c>
      <c r="AO117" s="3" t="str">
        <f t="shared" si="60"/>
        <v/>
      </c>
      <c r="AP117" s="3" t="str">
        <f t="shared" si="57"/>
        <v/>
      </c>
      <c r="AQ117" s="3" t="str">
        <f t="shared" si="46"/>
        <v/>
      </c>
      <c r="AR117" s="3" t="str">
        <f t="shared" si="61"/>
        <v/>
      </c>
      <c r="AS117" s="3" t="s">
        <v>77</v>
      </c>
      <c r="AT117" s="1"/>
      <c r="AU117" s="1" t="str">
        <f t="shared" si="58"/>
        <v>　</v>
      </c>
    </row>
    <row r="118" spans="1:47" ht="22.5" customHeight="1" x14ac:dyDescent="0.15">
      <c r="A118" s="84">
        <v>112</v>
      </c>
      <c r="B118" s="77"/>
      <c r="C118" s="77"/>
      <c r="D118" s="77"/>
      <c r="E118" s="189"/>
      <c r="F118" s="77"/>
      <c r="G118" s="77"/>
      <c r="H118" s="52"/>
      <c r="I118" s="114"/>
      <c r="J118" s="78"/>
      <c r="K118" s="79"/>
      <c r="L118" s="79"/>
      <c r="M118" s="79"/>
      <c r="N118" s="80"/>
      <c r="O118" s="79"/>
      <c r="P118" s="79"/>
      <c r="Q118" s="81" t="str">
        <f t="shared" si="43"/>
        <v/>
      </c>
      <c r="R118" s="79"/>
      <c r="S118" s="78"/>
      <c r="T118" s="100" t="str">
        <f t="shared" si="44"/>
        <v/>
      </c>
      <c r="U118" s="79"/>
      <c r="V118" s="82" t="str">
        <f t="shared" si="63"/>
        <v/>
      </c>
      <c r="W118" s="79"/>
      <c r="X118" s="82" t="str">
        <f t="shared" si="64"/>
        <v/>
      </c>
      <c r="Y118" s="65"/>
      <c r="Z118" s="83"/>
      <c r="AD118" s="3" t="str">
        <f t="shared" si="45"/>
        <v/>
      </c>
      <c r="AE118" s="39" t="str">
        <f t="shared" si="52"/>
        <v/>
      </c>
      <c r="AF118" s="40" t="str">
        <f>IF($AE118="","",VLOOKUP($AE118,'(種目・作業用)'!$A$2:$D$58,2,FALSE))</f>
        <v/>
      </c>
      <c r="AG118" s="40" t="str">
        <f>IF($AE118="","",VLOOKUP($AE118,'(種目・作業用)'!$A$2:$D$58,3,FALSE))</f>
        <v/>
      </c>
      <c r="AH118" s="40" t="str">
        <f>IF($AE118="","",VLOOKUP($AE118,'(種目・作業用)'!$A$2:$D$58,4,FALSE))</f>
        <v/>
      </c>
      <c r="AI118" s="41" t="str">
        <f t="shared" si="53"/>
        <v/>
      </c>
      <c r="AJ118" s="3" t="str">
        <f t="shared" si="59"/>
        <v xml:space="preserve"> </v>
      </c>
      <c r="AK118" s="3" t="str">
        <f t="shared" si="54"/>
        <v/>
      </c>
      <c r="AL118" s="3" t="str">
        <f t="shared" si="55"/>
        <v/>
      </c>
      <c r="AM118" s="3" t="str">
        <f t="shared" si="56"/>
        <v/>
      </c>
      <c r="AN118" s="42" t="str">
        <f t="shared" si="62"/>
        <v/>
      </c>
      <c r="AO118" s="3" t="str">
        <f t="shared" si="60"/>
        <v/>
      </c>
      <c r="AP118" s="3" t="str">
        <f t="shared" si="57"/>
        <v/>
      </c>
      <c r="AQ118" s="3" t="str">
        <f t="shared" si="46"/>
        <v/>
      </c>
      <c r="AR118" s="3" t="str">
        <f t="shared" si="61"/>
        <v/>
      </c>
      <c r="AS118" s="3" t="s">
        <v>77</v>
      </c>
      <c r="AT118" s="1"/>
      <c r="AU118" s="1" t="str">
        <f t="shared" si="58"/>
        <v>　</v>
      </c>
    </row>
    <row r="119" spans="1:47" ht="22.5" customHeight="1" x14ac:dyDescent="0.15">
      <c r="A119" s="84">
        <v>113</v>
      </c>
      <c r="B119" s="77"/>
      <c r="C119" s="77"/>
      <c r="D119" s="77"/>
      <c r="E119" s="189"/>
      <c r="F119" s="77"/>
      <c r="G119" s="77"/>
      <c r="H119" s="52"/>
      <c r="I119" s="114"/>
      <c r="J119" s="78"/>
      <c r="K119" s="79"/>
      <c r="L119" s="79"/>
      <c r="M119" s="79"/>
      <c r="N119" s="80"/>
      <c r="O119" s="79"/>
      <c r="P119" s="79"/>
      <c r="Q119" s="81" t="str">
        <f t="shared" si="43"/>
        <v/>
      </c>
      <c r="R119" s="79"/>
      <c r="S119" s="78"/>
      <c r="T119" s="100" t="str">
        <f t="shared" si="44"/>
        <v/>
      </c>
      <c r="U119" s="79"/>
      <c r="V119" s="82" t="str">
        <f t="shared" si="63"/>
        <v/>
      </c>
      <c r="W119" s="79"/>
      <c r="X119" s="82" t="str">
        <f t="shared" si="64"/>
        <v/>
      </c>
      <c r="Y119" s="65"/>
      <c r="Z119" s="83"/>
      <c r="AD119" s="3" t="str">
        <f t="shared" si="45"/>
        <v/>
      </c>
      <c r="AE119" s="39" t="str">
        <f t="shared" si="52"/>
        <v/>
      </c>
      <c r="AF119" s="40" t="str">
        <f>IF($AE119="","",VLOOKUP($AE119,'(種目・作業用)'!$A$2:$D$58,2,FALSE))</f>
        <v/>
      </c>
      <c r="AG119" s="40" t="str">
        <f>IF($AE119="","",VLOOKUP($AE119,'(種目・作業用)'!$A$2:$D$58,3,FALSE))</f>
        <v/>
      </c>
      <c r="AH119" s="40" t="str">
        <f>IF($AE119="","",VLOOKUP($AE119,'(種目・作業用)'!$A$2:$D$58,4,FALSE))</f>
        <v/>
      </c>
      <c r="AI119" s="41" t="str">
        <f t="shared" si="53"/>
        <v/>
      </c>
      <c r="AJ119" s="3" t="str">
        <f t="shared" si="59"/>
        <v xml:space="preserve"> </v>
      </c>
      <c r="AK119" s="3" t="str">
        <f t="shared" si="54"/>
        <v/>
      </c>
      <c r="AL119" s="3" t="str">
        <f t="shared" si="55"/>
        <v/>
      </c>
      <c r="AM119" s="3" t="str">
        <f t="shared" si="56"/>
        <v/>
      </c>
      <c r="AN119" s="42" t="str">
        <f t="shared" si="62"/>
        <v/>
      </c>
      <c r="AO119" s="3" t="str">
        <f t="shared" si="60"/>
        <v/>
      </c>
      <c r="AP119" s="3" t="str">
        <f t="shared" si="57"/>
        <v/>
      </c>
      <c r="AQ119" s="3" t="str">
        <f t="shared" si="46"/>
        <v/>
      </c>
      <c r="AR119" s="3" t="str">
        <f t="shared" si="61"/>
        <v/>
      </c>
      <c r="AS119" s="3" t="s">
        <v>77</v>
      </c>
      <c r="AT119" s="1"/>
      <c r="AU119" s="1" t="str">
        <f t="shared" si="58"/>
        <v>　</v>
      </c>
    </row>
    <row r="120" spans="1:47" ht="22.5" customHeight="1" x14ac:dyDescent="0.15">
      <c r="A120" s="84">
        <v>114</v>
      </c>
      <c r="B120" s="77"/>
      <c r="C120" s="77"/>
      <c r="D120" s="77"/>
      <c r="E120" s="189"/>
      <c r="F120" s="77"/>
      <c r="G120" s="77"/>
      <c r="H120" s="52"/>
      <c r="I120" s="114"/>
      <c r="J120" s="78"/>
      <c r="K120" s="79"/>
      <c r="L120" s="79"/>
      <c r="M120" s="79"/>
      <c r="N120" s="80"/>
      <c r="O120" s="79"/>
      <c r="P120" s="79"/>
      <c r="Q120" s="81" t="str">
        <f t="shared" si="43"/>
        <v/>
      </c>
      <c r="R120" s="79"/>
      <c r="S120" s="78"/>
      <c r="T120" s="100" t="str">
        <f t="shared" si="44"/>
        <v/>
      </c>
      <c r="U120" s="79"/>
      <c r="V120" s="82" t="str">
        <f t="shared" si="63"/>
        <v/>
      </c>
      <c r="W120" s="79"/>
      <c r="X120" s="82" t="str">
        <f t="shared" si="64"/>
        <v/>
      </c>
      <c r="Y120" s="65"/>
      <c r="Z120" s="83"/>
      <c r="AD120" s="3" t="str">
        <f t="shared" si="45"/>
        <v/>
      </c>
      <c r="AE120" s="39" t="str">
        <f t="shared" si="52"/>
        <v/>
      </c>
      <c r="AF120" s="40" t="str">
        <f>IF($AE120="","",VLOOKUP($AE120,'(種目・作業用)'!$A$2:$D$58,2,FALSE))</f>
        <v/>
      </c>
      <c r="AG120" s="40" t="str">
        <f>IF($AE120="","",VLOOKUP($AE120,'(種目・作業用)'!$A$2:$D$58,3,FALSE))</f>
        <v/>
      </c>
      <c r="AH120" s="40" t="str">
        <f>IF($AE120="","",VLOOKUP($AE120,'(種目・作業用)'!$A$2:$D$58,4,FALSE))</f>
        <v/>
      </c>
      <c r="AI120" s="41" t="str">
        <f t="shared" si="53"/>
        <v/>
      </c>
      <c r="AJ120" s="3" t="str">
        <f t="shared" si="59"/>
        <v xml:space="preserve"> </v>
      </c>
      <c r="AK120" s="3" t="str">
        <f t="shared" si="54"/>
        <v/>
      </c>
      <c r="AL120" s="3" t="str">
        <f t="shared" si="55"/>
        <v/>
      </c>
      <c r="AM120" s="3" t="str">
        <f t="shared" si="56"/>
        <v/>
      </c>
      <c r="AN120" s="42" t="str">
        <f t="shared" si="62"/>
        <v/>
      </c>
      <c r="AO120" s="3" t="str">
        <f t="shared" si="60"/>
        <v/>
      </c>
      <c r="AP120" s="3" t="str">
        <f t="shared" si="57"/>
        <v/>
      </c>
      <c r="AQ120" s="3" t="str">
        <f t="shared" si="46"/>
        <v/>
      </c>
      <c r="AR120" s="3" t="str">
        <f t="shared" si="61"/>
        <v/>
      </c>
      <c r="AS120" s="3" t="s">
        <v>77</v>
      </c>
      <c r="AT120" s="1"/>
      <c r="AU120" s="1" t="str">
        <f t="shared" si="58"/>
        <v>　</v>
      </c>
    </row>
    <row r="121" spans="1:47" ht="22.5" customHeight="1" x14ac:dyDescent="0.15">
      <c r="A121" s="84">
        <v>115</v>
      </c>
      <c r="B121" s="77"/>
      <c r="C121" s="77"/>
      <c r="D121" s="77"/>
      <c r="E121" s="189"/>
      <c r="F121" s="77"/>
      <c r="G121" s="77"/>
      <c r="H121" s="52"/>
      <c r="I121" s="114"/>
      <c r="J121" s="78"/>
      <c r="K121" s="79"/>
      <c r="L121" s="79"/>
      <c r="M121" s="79"/>
      <c r="N121" s="80"/>
      <c r="O121" s="79"/>
      <c r="P121" s="79"/>
      <c r="Q121" s="81" t="str">
        <f t="shared" si="43"/>
        <v/>
      </c>
      <c r="R121" s="79"/>
      <c r="S121" s="78"/>
      <c r="T121" s="100" t="str">
        <f t="shared" si="44"/>
        <v/>
      </c>
      <c r="U121" s="79"/>
      <c r="V121" s="82" t="str">
        <f t="shared" si="63"/>
        <v/>
      </c>
      <c r="W121" s="79"/>
      <c r="X121" s="82" t="str">
        <f t="shared" si="64"/>
        <v/>
      </c>
      <c r="Y121" s="65"/>
      <c r="Z121" s="83"/>
      <c r="AD121" s="3" t="str">
        <f t="shared" si="45"/>
        <v/>
      </c>
      <c r="AE121" s="39" t="str">
        <f t="shared" si="52"/>
        <v/>
      </c>
      <c r="AF121" s="40" t="str">
        <f>IF($AE121="","",VLOOKUP($AE121,'(種目・作業用)'!$A$2:$D$58,2,FALSE))</f>
        <v/>
      </c>
      <c r="AG121" s="40" t="str">
        <f>IF($AE121="","",VLOOKUP($AE121,'(種目・作業用)'!$A$2:$D$58,3,FALSE))</f>
        <v/>
      </c>
      <c r="AH121" s="40" t="str">
        <f>IF($AE121="","",VLOOKUP($AE121,'(種目・作業用)'!$A$2:$D$58,4,FALSE))</f>
        <v/>
      </c>
      <c r="AI121" s="41" t="str">
        <f t="shared" si="53"/>
        <v/>
      </c>
      <c r="AJ121" s="3" t="str">
        <f t="shared" si="59"/>
        <v xml:space="preserve"> </v>
      </c>
      <c r="AK121" s="3" t="str">
        <f t="shared" si="54"/>
        <v/>
      </c>
      <c r="AL121" s="3" t="str">
        <f t="shared" si="55"/>
        <v/>
      </c>
      <c r="AM121" s="3" t="str">
        <f t="shared" si="56"/>
        <v/>
      </c>
      <c r="AN121" s="42" t="str">
        <f t="shared" si="62"/>
        <v/>
      </c>
      <c r="AO121" s="3" t="str">
        <f t="shared" si="60"/>
        <v/>
      </c>
      <c r="AP121" s="3" t="str">
        <f t="shared" si="57"/>
        <v/>
      </c>
      <c r="AQ121" s="3" t="str">
        <f t="shared" si="46"/>
        <v/>
      </c>
      <c r="AR121" s="3" t="str">
        <f t="shared" si="61"/>
        <v/>
      </c>
      <c r="AS121" s="3" t="s">
        <v>77</v>
      </c>
      <c r="AT121" s="1"/>
      <c r="AU121" s="1" t="str">
        <f t="shared" si="58"/>
        <v>　</v>
      </c>
    </row>
    <row r="122" spans="1:47" ht="22.5" customHeight="1" x14ac:dyDescent="0.15">
      <c r="A122" s="84">
        <v>116</v>
      </c>
      <c r="B122" s="77"/>
      <c r="C122" s="77"/>
      <c r="D122" s="77"/>
      <c r="E122" s="189"/>
      <c r="F122" s="77"/>
      <c r="G122" s="77"/>
      <c r="H122" s="52"/>
      <c r="I122" s="114"/>
      <c r="J122" s="78"/>
      <c r="K122" s="79"/>
      <c r="L122" s="79"/>
      <c r="M122" s="79"/>
      <c r="N122" s="80"/>
      <c r="O122" s="79"/>
      <c r="P122" s="79"/>
      <c r="Q122" s="81" t="str">
        <f t="shared" si="43"/>
        <v/>
      </c>
      <c r="R122" s="79"/>
      <c r="S122" s="78"/>
      <c r="T122" s="100" t="str">
        <f t="shared" si="44"/>
        <v/>
      </c>
      <c r="U122" s="79"/>
      <c r="V122" s="82" t="str">
        <f t="shared" si="63"/>
        <v/>
      </c>
      <c r="W122" s="79"/>
      <c r="X122" s="82" t="str">
        <f t="shared" si="64"/>
        <v/>
      </c>
      <c r="Y122" s="65"/>
      <c r="Z122" s="83"/>
      <c r="AD122" s="3" t="str">
        <f t="shared" si="45"/>
        <v/>
      </c>
      <c r="AE122" s="39" t="str">
        <f t="shared" si="52"/>
        <v/>
      </c>
      <c r="AF122" s="40" t="str">
        <f>IF($AE122="","",VLOOKUP($AE122,'(種目・作業用)'!$A$2:$D$58,2,FALSE))</f>
        <v/>
      </c>
      <c r="AG122" s="40" t="str">
        <f>IF($AE122="","",VLOOKUP($AE122,'(種目・作業用)'!$A$2:$D$58,3,FALSE))</f>
        <v/>
      </c>
      <c r="AH122" s="40" t="str">
        <f>IF($AE122="","",VLOOKUP($AE122,'(種目・作業用)'!$A$2:$D$58,4,FALSE))</f>
        <v/>
      </c>
      <c r="AI122" s="41" t="str">
        <f t="shared" si="53"/>
        <v/>
      </c>
      <c r="AJ122" s="3" t="str">
        <f t="shared" si="59"/>
        <v xml:space="preserve"> </v>
      </c>
      <c r="AK122" s="3" t="str">
        <f t="shared" si="54"/>
        <v/>
      </c>
      <c r="AL122" s="3" t="str">
        <f t="shared" si="55"/>
        <v/>
      </c>
      <c r="AM122" s="3" t="str">
        <f t="shared" si="56"/>
        <v/>
      </c>
      <c r="AN122" s="42" t="str">
        <f t="shared" si="62"/>
        <v/>
      </c>
      <c r="AO122" s="3" t="str">
        <f t="shared" si="60"/>
        <v/>
      </c>
      <c r="AP122" s="3" t="str">
        <f t="shared" si="57"/>
        <v/>
      </c>
      <c r="AQ122" s="3" t="str">
        <f t="shared" si="46"/>
        <v/>
      </c>
      <c r="AR122" s="3" t="str">
        <f t="shared" si="61"/>
        <v/>
      </c>
      <c r="AS122" s="3" t="s">
        <v>77</v>
      </c>
      <c r="AT122" s="1"/>
      <c r="AU122" s="1" t="str">
        <f t="shared" si="58"/>
        <v>　</v>
      </c>
    </row>
    <row r="123" spans="1:47" ht="22.5" customHeight="1" x14ac:dyDescent="0.15">
      <c r="A123" s="84">
        <v>117</v>
      </c>
      <c r="B123" s="77"/>
      <c r="C123" s="77"/>
      <c r="D123" s="77"/>
      <c r="E123" s="189"/>
      <c r="F123" s="77"/>
      <c r="G123" s="77"/>
      <c r="H123" s="52"/>
      <c r="I123" s="114"/>
      <c r="J123" s="78"/>
      <c r="K123" s="79"/>
      <c r="L123" s="79"/>
      <c r="M123" s="79"/>
      <c r="N123" s="80"/>
      <c r="O123" s="79"/>
      <c r="P123" s="79"/>
      <c r="Q123" s="81" t="str">
        <f t="shared" si="43"/>
        <v/>
      </c>
      <c r="R123" s="79"/>
      <c r="S123" s="78"/>
      <c r="T123" s="100" t="str">
        <f t="shared" si="44"/>
        <v/>
      </c>
      <c r="U123" s="79"/>
      <c r="V123" s="82" t="str">
        <f t="shared" si="63"/>
        <v/>
      </c>
      <c r="W123" s="79"/>
      <c r="X123" s="82" t="str">
        <f t="shared" si="64"/>
        <v/>
      </c>
      <c r="Y123" s="65"/>
      <c r="Z123" s="83"/>
      <c r="AD123" s="3" t="str">
        <f t="shared" si="45"/>
        <v/>
      </c>
      <c r="AE123" s="39" t="str">
        <f t="shared" si="52"/>
        <v/>
      </c>
      <c r="AF123" s="40" t="str">
        <f>IF($AE123="","",VLOOKUP($AE123,'(種目・作業用)'!$A$2:$D$58,2,FALSE))</f>
        <v/>
      </c>
      <c r="AG123" s="40" t="str">
        <f>IF($AE123="","",VLOOKUP($AE123,'(種目・作業用)'!$A$2:$D$58,3,FALSE))</f>
        <v/>
      </c>
      <c r="AH123" s="40" t="str">
        <f>IF($AE123="","",VLOOKUP($AE123,'(種目・作業用)'!$A$2:$D$58,4,FALSE))</f>
        <v/>
      </c>
      <c r="AI123" s="41" t="str">
        <f t="shared" si="53"/>
        <v/>
      </c>
      <c r="AJ123" s="3" t="str">
        <f t="shared" si="59"/>
        <v xml:space="preserve"> </v>
      </c>
      <c r="AK123" s="3" t="str">
        <f t="shared" si="54"/>
        <v/>
      </c>
      <c r="AL123" s="3" t="str">
        <f t="shared" si="55"/>
        <v/>
      </c>
      <c r="AM123" s="3" t="str">
        <f t="shared" si="56"/>
        <v/>
      </c>
      <c r="AN123" s="42" t="str">
        <f t="shared" si="62"/>
        <v/>
      </c>
      <c r="AO123" s="3" t="str">
        <f t="shared" si="60"/>
        <v/>
      </c>
      <c r="AP123" s="3" t="str">
        <f t="shared" si="57"/>
        <v/>
      </c>
      <c r="AQ123" s="3" t="str">
        <f t="shared" si="46"/>
        <v/>
      </c>
      <c r="AR123" s="3" t="str">
        <f t="shared" si="61"/>
        <v/>
      </c>
      <c r="AS123" s="3" t="s">
        <v>77</v>
      </c>
      <c r="AT123" s="1"/>
      <c r="AU123" s="1" t="str">
        <f t="shared" si="58"/>
        <v>　</v>
      </c>
    </row>
    <row r="124" spans="1:47" ht="22.5" customHeight="1" x14ac:dyDescent="0.15">
      <c r="A124" s="84">
        <v>118</v>
      </c>
      <c r="B124" s="77"/>
      <c r="C124" s="77"/>
      <c r="D124" s="77"/>
      <c r="E124" s="189"/>
      <c r="F124" s="77"/>
      <c r="G124" s="77"/>
      <c r="H124" s="52"/>
      <c r="I124" s="114"/>
      <c r="J124" s="78"/>
      <c r="K124" s="79"/>
      <c r="L124" s="79"/>
      <c r="M124" s="79"/>
      <c r="N124" s="80"/>
      <c r="O124" s="79"/>
      <c r="P124" s="79"/>
      <c r="Q124" s="81" t="str">
        <f t="shared" si="43"/>
        <v/>
      </c>
      <c r="R124" s="79"/>
      <c r="S124" s="78"/>
      <c r="T124" s="100" t="str">
        <f t="shared" si="44"/>
        <v/>
      </c>
      <c r="U124" s="79"/>
      <c r="V124" s="82" t="str">
        <f t="shared" si="63"/>
        <v/>
      </c>
      <c r="W124" s="79"/>
      <c r="X124" s="82" t="str">
        <f t="shared" si="64"/>
        <v/>
      </c>
      <c r="Y124" s="65"/>
      <c r="Z124" s="83"/>
      <c r="AD124" s="3" t="str">
        <f t="shared" si="45"/>
        <v/>
      </c>
      <c r="AE124" s="39" t="str">
        <f t="shared" si="52"/>
        <v/>
      </c>
      <c r="AF124" s="40" t="str">
        <f>IF($AE124="","",VLOOKUP($AE124,'(種目・作業用)'!$A$2:$D$58,2,FALSE))</f>
        <v/>
      </c>
      <c r="AG124" s="40" t="str">
        <f>IF($AE124="","",VLOOKUP($AE124,'(種目・作業用)'!$A$2:$D$58,3,FALSE))</f>
        <v/>
      </c>
      <c r="AH124" s="40" t="str">
        <f>IF($AE124="","",VLOOKUP($AE124,'(種目・作業用)'!$A$2:$D$58,4,FALSE))</f>
        <v/>
      </c>
      <c r="AI124" s="41" t="str">
        <f t="shared" si="53"/>
        <v/>
      </c>
      <c r="AJ124" s="3" t="str">
        <f t="shared" si="59"/>
        <v xml:space="preserve"> </v>
      </c>
      <c r="AK124" s="3" t="str">
        <f t="shared" si="54"/>
        <v/>
      </c>
      <c r="AL124" s="3" t="str">
        <f t="shared" si="55"/>
        <v/>
      </c>
      <c r="AM124" s="3" t="str">
        <f t="shared" si="56"/>
        <v/>
      </c>
      <c r="AN124" s="42" t="str">
        <f t="shared" si="62"/>
        <v/>
      </c>
      <c r="AO124" s="3" t="str">
        <f t="shared" si="60"/>
        <v/>
      </c>
      <c r="AP124" s="3" t="str">
        <f t="shared" si="57"/>
        <v/>
      </c>
      <c r="AQ124" s="3" t="str">
        <f t="shared" si="46"/>
        <v/>
      </c>
      <c r="AR124" s="3" t="str">
        <f t="shared" si="61"/>
        <v/>
      </c>
      <c r="AS124" s="3" t="s">
        <v>77</v>
      </c>
      <c r="AT124" s="1"/>
      <c r="AU124" s="1" t="str">
        <f t="shared" si="58"/>
        <v>　</v>
      </c>
    </row>
    <row r="125" spans="1:47" ht="22.5" customHeight="1" x14ac:dyDescent="0.15">
      <c r="A125" s="84">
        <v>119</v>
      </c>
      <c r="B125" s="77"/>
      <c r="C125" s="77"/>
      <c r="D125" s="77"/>
      <c r="E125" s="189"/>
      <c r="F125" s="77"/>
      <c r="G125" s="77"/>
      <c r="H125" s="52"/>
      <c r="I125" s="114"/>
      <c r="J125" s="78"/>
      <c r="K125" s="79"/>
      <c r="L125" s="79"/>
      <c r="M125" s="79"/>
      <c r="N125" s="80"/>
      <c r="O125" s="79"/>
      <c r="P125" s="79"/>
      <c r="Q125" s="81" t="str">
        <f t="shared" si="43"/>
        <v/>
      </c>
      <c r="R125" s="79"/>
      <c r="S125" s="78"/>
      <c r="T125" s="100" t="str">
        <f t="shared" si="44"/>
        <v/>
      </c>
      <c r="U125" s="79"/>
      <c r="V125" s="82" t="str">
        <f t="shared" si="63"/>
        <v/>
      </c>
      <c r="W125" s="79"/>
      <c r="X125" s="82" t="str">
        <f t="shared" si="64"/>
        <v/>
      </c>
      <c r="Y125" s="65"/>
      <c r="Z125" s="83"/>
      <c r="AD125" s="3" t="str">
        <f t="shared" si="45"/>
        <v/>
      </c>
      <c r="AE125" s="39" t="str">
        <f t="shared" si="52"/>
        <v/>
      </c>
      <c r="AF125" s="40" t="str">
        <f>IF($AE125="","",VLOOKUP($AE125,'(種目・作業用)'!$A$2:$D$58,2,FALSE))</f>
        <v/>
      </c>
      <c r="AG125" s="40" t="str">
        <f>IF($AE125="","",VLOOKUP($AE125,'(種目・作業用)'!$A$2:$D$58,3,FALSE))</f>
        <v/>
      </c>
      <c r="AH125" s="40" t="str">
        <f>IF($AE125="","",VLOOKUP($AE125,'(種目・作業用)'!$A$2:$D$58,4,FALSE))</f>
        <v/>
      </c>
      <c r="AI125" s="41" t="str">
        <f t="shared" si="53"/>
        <v/>
      </c>
      <c r="AJ125" s="3" t="str">
        <f t="shared" si="59"/>
        <v xml:space="preserve"> </v>
      </c>
      <c r="AK125" s="3" t="str">
        <f t="shared" si="54"/>
        <v/>
      </c>
      <c r="AL125" s="3" t="str">
        <f t="shared" si="55"/>
        <v/>
      </c>
      <c r="AM125" s="3" t="str">
        <f t="shared" si="56"/>
        <v/>
      </c>
      <c r="AN125" s="42" t="str">
        <f t="shared" si="62"/>
        <v/>
      </c>
      <c r="AO125" s="3" t="str">
        <f t="shared" si="60"/>
        <v/>
      </c>
      <c r="AP125" s="3" t="str">
        <f t="shared" si="57"/>
        <v/>
      </c>
      <c r="AQ125" s="3" t="str">
        <f t="shared" si="46"/>
        <v/>
      </c>
      <c r="AR125" s="3" t="str">
        <f t="shared" si="61"/>
        <v/>
      </c>
      <c r="AS125" s="3" t="s">
        <v>77</v>
      </c>
      <c r="AT125" s="1"/>
      <c r="AU125" s="1" t="str">
        <f t="shared" si="58"/>
        <v>　</v>
      </c>
    </row>
    <row r="126" spans="1:47" ht="22.5" customHeight="1" x14ac:dyDescent="0.15">
      <c r="A126" s="119">
        <v>120</v>
      </c>
      <c r="B126" s="120"/>
      <c r="C126" s="120"/>
      <c r="D126" s="120"/>
      <c r="E126" s="189"/>
      <c r="F126" s="120"/>
      <c r="G126" s="120"/>
      <c r="H126" s="121"/>
      <c r="I126" s="122"/>
      <c r="J126" s="123"/>
      <c r="K126" s="124"/>
      <c r="L126" s="124"/>
      <c r="M126" s="124"/>
      <c r="N126" s="125"/>
      <c r="O126" s="79"/>
      <c r="P126" s="79"/>
      <c r="Q126" s="81" t="str">
        <f t="shared" si="43"/>
        <v/>
      </c>
      <c r="R126" s="79"/>
      <c r="S126" s="78"/>
      <c r="T126" s="147" t="str">
        <f t="shared" si="44"/>
        <v/>
      </c>
      <c r="U126" s="124"/>
      <c r="V126" s="126" t="str">
        <f t="shared" si="63"/>
        <v/>
      </c>
      <c r="W126" s="124"/>
      <c r="X126" s="126" t="str">
        <f t="shared" si="64"/>
        <v/>
      </c>
      <c r="Y126" s="127"/>
      <c r="Z126" s="83"/>
      <c r="AD126" s="3" t="str">
        <f t="shared" si="45"/>
        <v/>
      </c>
      <c r="AE126" s="39" t="str">
        <f t="shared" si="52"/>
        <v/>
      </c>
      <c r="AF126" s="40" t="str">
        <f>IF($AE126="","",VLOOKUP($AE126,'(種目・作業用)'!$A$2:$D$58,2,FALSE))</f>
        <v/>
      </c>
      <c r="AG126" s="40" t="str">
        <f>IF($AE126="","",VLOOKUP($AE126,'(種目・作業用)'!$A$2:$D$58,3,FALSE))</f>
        <v/>
      </c>
      <c r="AH126" s="40" t="str">
        <f>IF($AE126="","",VLOOKUP($AE126,'(種目・作業用)'!$A$2:$D$58,4,FALSE))</f>
        <v/>
      </c>
      <c r="AI126" s="41" t="str">
        <f t="shared" si="53"/>
        <v/>
      </c>
      <c r="AJ126" s="3" t="str">
        <f t="shared" si="59"/>
        <v xml:space="preserve"> </v>
      </c>
      <c r="AK126" s="3" t="str">
        <f t="shared" si="54"/>
        <v/>
      </c>
      <c r="AL126" s="3" t="str">
        <f t="shared" si="55"/>
        <v/>
      </c>
      <c r="AM126" s="3" t="str">
        <f t="shared" si="56"/>
        <v/>
      </c>
      <c r="AN126" s="42" t="str">
        <f t="shared" si="62"/>
        <v/>
      </c>
      <c r="AO126" s="3" t="str">
        <f t="shared" si="60"/>
        <v/>
      </c>
      <c r="AP126" s="3" t="str">
        <f t="shared" si="57"/>
        <v/>
      </c>
      <c r="AQ126" s="3" t="str">
        <f t="shared" si="46"/>
        <v/>
      </c>
      <c r="AR126" s="3" t="str">
        <f t="shared" si="61"/>
        <v/>
      </c>
      <c r="AS126" s="3" t="s">
        <v>77</v>
      </c>
      <c r="AT126" s="1"/>
      <c r="AU126" s="1" t="str">
        <f t="shared" si="58"/>
        <v>　</v>
      </c>
    </row>
    <row r="127" spans="1:47" ht="22.5" customHeight="1" x14ac:dyDescent="0.15">
      <c r="A127" s="109"/>
      <c r="B127" s="128"/>
      <c r="C127" s="128"/>
      <c r="D127" s="128"/>
      <c r="E127" s="128"/>
      <c r="F127" s="128"/>
      <c r="G127" s="128"/>
      <c r="H127" s="129"/>
      <c r="I127" s="130"/>
      <c r="J127" s="131"/>
      <c r="K127" s="131"/>
      <c r="L127" s="131"/>
      <c r="M127" s="131"/>
      <c r="N127" s="131"/>
      <c r="O127" s="131"/>
      <c r="P127" s="131"/>
      <c r="Q127" s="132"/>
      <c r="R127" s="131"/>
      <c r="S127" s="131"/>
      <c r="T127" s="131"/>
      <c r="U127" s="131"/>
      <c r="V127" s="133"/>
      <c r="W127" s="131"/>
      <c r="X127" s="133"/>
      <c r="Y127" s="131"/>
      <c r="Z127" s="134"/>
      <c r="AD127" s="3" t="str">
        <f t="shared" ref="AD127:AD131" si="65">IF(ISBLANK(B127),"",VLOOKUP(CONCATENATE($AN$4,G127),$AD$133:$AE$142,2,FALSE)+B127*100)</f>
        <v/>
      </c>
      <c r="AE127" s="39" t="str">
        <f t="shared" si="52"/>
        <v/>
      </c>
      <c r="AF127" s="40" t="str">
        <f>IF($AE127="","",VLOOKUP($AE127,'(種目・作業用)'!$A$2:$D$58,2,FALSE))</f>
        <v/>
      </c>
      <c r="AG127" s="40" t="str">
        <f>IF($AE127="","",VLOOKUP($AE127,'(種目・作業用)'!$A$2:$D$58,3,FALSE))</f>
        <v/>
      </c>
      <c r="AH127" s="40" t="str">
        <f>IF($AE127="","",VLOOKUP($AE127,'(種目・作業用)'!$A$2:$D$58,4,FALSE))</f>
        <v/>
      </c>
      <c r="AI127" s="41" t="str">
        <f t="shared" si="53"/>
        <v/>
      </c>
      <c r="AJ127" s="3" t="str">
        <f t="shared" si="59"/>
        <v xml:space="preserve"> </v>
      </c>
      <c r="AK127" s="3" t="str">
        <f t="shared" si="54"/>
        <v/>
      </c>
      <c r="AL127" s="3" t="str">
        <f t="shared" si="55"/>
        <v/>
      </c>
      <c r="AM127" s="3" t="str">
        <f t="shared" si="56"/>
        <v/>
      </c>
      <c r="AN127" s="42" t="str">
        <f t="shared" si="62"/>
        <v/>
      </c>
      <c r="AO127" s="3" t="str">
        <f t="shared" si="60"/>
        <v/>
      </c>
      <c r="AP127" s="3" t="str">
        <f t="shared" si="57"/>
        <v/>
      </c>
      <c r="AQ127" s="3" t="str">
        <f t="shared" si="46"/>
        <v/>
      </c>
      <c r="AR127" s="3" t="str">
        <f t="shared" si="61"/>
        <v/>
      </c>
      <c r="AS127" s="3" t="s">
        <v>77</v>
      </c>
      <c r="AT127" s="1"/>
      <c r="AU127" s="1" t="str">
        <f t="shared" si="58"/>
        <v>　</v>
      </c>
    </row>
    <row r="128" spans="1:47" ht="22.5" customHeight="1" x14ac:dyDescent="0.15">
      <c r="A128" s="68"/>
      <c r="B128" s="110"/>
      <c r="C128" s="110"/>
      <c r="D128" s="110"/>
      <c r="E128" s="110"/>
      <c r="F128" s="110"/>
      <c r="G128" s="110"/>
      <c r="H128" s="135"/>
      <c r="I128" s="136"/>
      <c r="J128" s="137"/>
      <c r="K128" s="137"/>
      <c r="L128" s="137"/>
      <c r="M128" s="137"/>
      <c r="N128" s="137"/>
      <c r="O128" s="137"/>
      <c r="P128" s="137"/>
      <c r="Q128" s="138"/>
      <c r="R128" s="137"/>
      <c r="S128" s="137"/>
      <c r="T128" s="137"/>
      <c r="U128" s="137"/>
      <c r="V128" s="139"/>
      <c r="W128" s="137"/>
      <c r="X128" s="139"/>
      <c r="Y128" s="137"/>
      <c r="Z128" s="140"/>
      <c r="AD128" s="3" t="str">
        <f t="shared" si="65"/>
        <v/>
      </c>
      <c r="AE128" s="39" t="str">
        <f t="shared" si="52"/>
        <v/>
      </c>
      <c r="AF128" s="40" t="str">
        <f>IF($AE128="","",VLOOKUP($AE128,'(種目・作業用)'!$A$2:$D$58,2,FALSE))</f>
        <v/>
      </c>
      <c r="AG128" s="40" t="str">
        <f>IF($AE128="","",VLOOKUP($AE128,'(種目・作業用)'!$A$2:$D$58,3,FALSE))</f>
        <v/>
      </c>
      <c r="AH128" s="40" t="str">
        <f>IF($AE128="","",VLOOKUP($AE128,'(種目・作業用)'!$A$2:$D$58,4,FALSE))</f>
        <v/>
      </c>
      <c r="AI128" s="41" t="str">
        <f t="shared" si="53"/>
        <v/>
      </c>
      <c r="AJ128" s="3" t="str">
        <f t="shared" si="59"/>
        <v xml:space="preserve"> </v>
      </c>
      <c r="AK128" s="3" t="str">
        <f t="shared" si="54"/>
        <v/>
      </c>
      <c r="AL128" s="3" t="str">
        <f t="shared" si="55"/>
        <v/>
      </c>
      <c r="AM128" s="3" t="str">
        <f t="shared" si="56"/>
        <v/>
      </c>
      <c r="AN128" s="42" t="str">
        <f t="shared" si="62"/>
        <v/>
      </c>
      <c r="AO128" s="3" t="str">
        <f t="shared" si="60"/>
        <v/>
      </c>
      <c r="AP128" s="3" t="str">
        <f t="shared" si="57"/>
        <v/>
      </c>
      <c r="AQ128" s="3" t="str">
        <f t="shared" si="46"/>
        <v/>
      </c>
      <c r="AR128" s="3" t="str">
        <f t="shared" si="61"/>
        <v/>
      </c>
      <c r="AS128" s="3" t="s">
        <v>77</v>
      </c>
      <c r="AT128" s="1"/>
      <c r="AU128" s="1" t="str">
        <f t="shared" si="58"/>
        <v>　</v>
      </c>
    </row>
    <row r="129" spans="1:47" ht="22.5" customHeight="1" x14ac:dyDescent="0.15">
      <c r="A129" s="68"/>
      <c r="B129" s="110"/>
      <c r="C129" s="110"/>
      <c r="D129" s="110"/>
      <c r="E129" s="110"/>
      <c r="F129" s="110"/>
      <c r="G129" s="110"/>
      <c r="H129" s="135"/>
      <c r="I129" s="136"/>
      <c r="J129" s="137"/>
      <c r="K129" s="137"/>
      <c r="L129" s="137"/>
      <c r="M129" s="137"/>
      <c r="N129" s="137"/>
      <c r="O129" s="137"/>
      <c r="P129" s="137"/>
      <c r="Q129" s="138"/>
      <c r="R129" s="137"/>
      <c r="S129" s="137"/>
      <c r="T129" s="137"/>
      <c r="U129" s="137"/>
      <c r="V129" s="139"/>
      <c r="W129" s="137"/>
      <c r="X129" s="139"/>
      <c r="Y129" s="137"/>
      <c r="Z129" s="140"/>
      <c r="AD129" s="3" t="str">
        <f t="shared" si="65"/>
        <v/>
      </c>
      <c r="AE129" s="39" t="str">
        <f t="shared" si="52"/>
        <v/>
      </c>
      <c r="AF129" s="40" t="str">
        <f>IF($AE129="","",VLOOKUP($AE129,'(種目・作業用)'!$A$2:$D$58,2,FALSE))</f>
        <v/>
      </c>
      <c r="AG129" s="40" t="str">
        <f>IF($AE129="","",VLOOKUP($AE129,'(種目・作業用)'!$A$2:$D$58,3,FALSE))</f>
        <v/>
      </c>
      <c r="AH129" s="40" t="str">
        <f>IF($AE129="","",VLOOKUP($AE129,'(種目・作業用)'!$A$2:$D$58,4,FALSE))</f>
        <v/>
      </c>
      <c r="AI129" s="41" t="str">
        <f t="shared" si="53"/>
        <v/>
      </c>
      <c r="AJ129" s="3" t="str">
        <f t="shared" si="59"/>
        <v xml:space="preserve"> </v>
      </c>
      <c r="AK129" s="3" t="str">
        <f t="shared" si="54"/>
        <v/>
      </c>
      <c r="AL129" s="3" t="str">
        <f t="shared" si="55"/>
        <v/>
      </c>
      <c r="AM129" s="3" t="str">
        <f t="shared" si="56"/>
        <v/>
      </c>
      <c r="AN129" s="42" t="str">
        <f t="shared" si="62"/>
        <v/>
      </c>
      <c r="AO129" s="3" t="str">
        <f t="shared" si="60"/>
        <v/>
      </c>
      <c r="AP129" s="3" t="str">
        <f t="shared" si="57"/>
        <v/>
      </c>
      <c r="AQ129" s="3" t="str">
        <f t="shared" si="46"/>
        <v/>
      </c>
      <c r="AR129" s="3" t="str">
        <f t="shared" si="61"/>
        <v/>
      </c>
      <c r="AS129" s="3" t="s">
        <v>77</v>
      </c>
      <c r="AT129" s="1"/>
      <c r="AU129" s="1" t="str">
        <f t="shared" si="58"/>
        <v>　</v>
      </c>
    </row>
    <row r="130" spans="1:47" ht="22.5" customHeight="1" x14ac:dyDescent="0.15">
      <c r="A130" s="68"/>
      <c r="B130" s="110"/>
      <c r="C130" s="110"/>
      <c r="D130" s="110"/>
      <c r="E130" s="110"/>
      <c r="F130" s="110"/>
      <c r="G130" s="110"/>
      <c r="H130" s="135"/>
      <c r="I130" s="136"/>
      <c r="J130" s="137"/>
      <c r="K130" s="137"/>
      <c r="L130" s="137"/>
      <c r="M130" s="137"/>
      <c r="N130" s="137"/>
      <c r="O130" s="137"/>
      <c r="P130" s="137"/>
      <c r="Q130" s="138"/>
      <c r="R130" s="137"/>
      <c r="S130" s="137"/>
      <c r="T130" s="137"/>
      <c r="U130" s="137"/>
      <c r="V130" s="139"/>
      <c r="W130" s="137"/>
      <c r="X130" s="139"/>
      <c r="Y130" s="137"/>
      <c r="Z130" s="140"/>
      <c r="AD130" s="3" t="str">
        <f t="shared" si="65"/>
        <v/>
      </c>
      <c r="AE130" s="39" t="str">
        <f t="shared" si="52"/>
        <v/>
      </c>
      <c r="AF130" s="40" t="str">
        <f>IF($AE130="","",VLOOKUP($AE130,'(種目・作業用)'!$A$2:$D$58,2,FALSE))</f>
        <v/>
      </c>
      <c r="AG130" s="40" t="str">
        <f>IF($AE130="","",VLOOKUP($AE130,'(種目・作業用)'!$A$2:$D$58,3,FALSE))</f>
        <v/>
      </c>
      <c r="AH130" s="40" t="str">
        <f>IF($AE130="","",VLOOKUP($AE130,'(種目・作業用)'!$A$2:$D$58,4,FALSE))</f>
        <v/>
      </c>
      <c r="AI130" s="41" t="str">
        <f t="shared" si="53"/>
        <v/>
      </c>
      <c r="AJ130" s="3" t="str">
        <f t="shared" si="59"/>
        <v xml:space="preserve"> </v>
      </c>
      <c r="AK130" s="3" t="str">
        <f t="shared" si="54"/>
        <v/>
      </c>
      <c r="AL130" s="3" t="str">
        <f t="shared" si="55"/>
        <v/>
      </c>
      <c r="AM130" s="3" t="str">
        <f t="shared" si="56"/>
        <v/>
      </c>
      <c r="AN130" s="42" t="str">
        <f t="shared" si="62"/>
        <v/>
      </c>
      <c r="AO130" s="3" t="str">
        <f t="shared" si="60"/>
        <v/>
      </c>
      <c r="AP130" s="3" t="str">
        <f t="shared" si="57"/>
        <v/>
      </c>
      <c r="AQ130" s="3" t="str">
        <f t="shared" si="46"/>
        <v/>
      </c>
      <c r="AR130" s="3" t="str">
        <f t="shared" si="61"/>
        <v/>
      </c>
      <c r="AS130" s="3" t="s">
        <v>77</v>
      </c>
      <c r="AT130" s="1"/>
      <c r="AU130" s="1" t="str">
        <f t="shared" si="58"/>
        <v>　</v>
      </c>
    </row>
    <row r="131" spans="1:47" ht="22.5" customHeight="1" x14ac:dyDescent="0.15">
      <c r="A131" s="68"/>
      <c r="B131" s="110"/>
      <c r="C131" s="110"/>
      <c r="D131" s="110"/>
      <c r="E131" s="110"/>
      <c r="F131" s="110"/>
      <c r="G131" s="110"/>
      <c r="H131" s="135"/>
      <c r="I131" s="136"/>
      <c r="J131" s="137"/>
      <c r="K131" s="137"/>
      <c r="L131" s="137"/>
      <c r="M131" s="137"/>
      <c r="N131" s="137"/>
      <c r="O131" s="137"/>
      <c r="P131" s="137"/>
      <c r="Q131" s="138"/>
      <c r="R131" s="137"/>
      <c r="S131" s="137"/>
      <c r="T131" s="137"/>
      <c r="U131" s="137"/>
      <c r="V131" s="139"/>
      <c r="W131" s="137"/>
      <c r="X131" s="139"/>
      <c r="Y131" s="137"/>
      <c r="Z131" s="140"/>
      <c r="AD131" s="3" t="str">
        <f t="shared" si="65"/>
        <v/>
      </c>
      <c r="AE131" s="39" t="str">
        <f t="shared" si="52"/>
        <v/>
      </c>
      <c r="AF131" s="40" t="str">
        <f>IF($AE131="","",VLOOKUP($AE131,'(種目・作業用)'!$A$2:$D$58,2,FALSE))</f>
        <v/>
      </c>
      <c r="AG131" s="40" t="str">
        <f>IF($AE131="","",VLOOKUP($AE131,'(種目・作業用)'!$A$2:$D$58,3,FALSE))</f>
        <v/>
      </c>
      <c r="AH131" s="40" t="str">
        <f>IF($AE131="","",VLOOKUP($AE131,'(種目・作業用)'!$A$2:$D$58,4,FALSE))</f>
        <v/>
      </c>
      <c r="AI131" s="41" t="str">
        <f t="shared" si="53"/>
        <v/>
      </c>
      <c r="AJ131" s="3" t="str">
        <f t="shared" si="59"/>
        <v xml:space="preserve"> </v>
      </c>
      <c r="AK131" s="3" t="str">
        <f t="shared" si="54"/>
        <v/>
      </c>
      <c r="AL131" s="3" t="str">
        <f t="shared" si="55"/>
        <v/>
      </c>
      <c r="AM131" s="3" t="str">
        <f t="shared" si="56"/>
        <v/>
      </c>
      <c r="AN131" s="42" t="str">
        <f t="shared" si="62"/>
        <v/>
      </c>
      <c r="AO131" s="3" t="str">
        <f t="shared" si="60"/>
        <v/>
      </c>
      <c r="AP131" s="3" t="str">
        <f t="shared" si="57"/>
        <v/>
      </c>
      <c r="AQ131" s="3" t="str">
        <f t="shared" si="46"/>
        <v/>
      </c>
      <c r="AR131" s="3" t="str">
        <f t="shared" si="61"/>
        <v/>
      </c>
      <c r="AS131" s="3" t="s">
        <v>77</v>
      </c>
      <c r="AT131" s="1"/>
      <c r="AU131" s="1" t="str">
        <f t="shared" si="58"/>
        <v>　</v>
      </c>
    </row>
    <row r="132" spans="1:47" x14ac:dyDescent="0.15">
      <c r="F132" s="1" t="s">
        <v>3</v>
      </c>
      <c r="G132" s="1" t="s">
        <v>4</v>
      </c>
      <c r="H132" s="1" t="s">
        <v>5</v>
      </c>
      <c r="I132" s="1"/>
      <c r="J132" s="1"/>
      <c r="K132" s="1"/>
      <c r="L132" s="1"/>
      <c r="M132" s="1"/>
      <c r="N132" s="1"/>
      <c r="O132" s="1"/>
      <c r="P132" s="1"/>
      <c r="Q132" s="1"/>
      <c r="R132" s="1"/>
      <c r="S132" s="1"/>
      <c r="T132" s="1"/>
      <c r="U132" s="1"/>
      <c r="V132" s="1"/>
      <c r="W132" s="1"/>
      <c r="X132" s="1"/>
      <c r="Y132" s="1"/>
      <c r="Z132" s="1"/>
      <c r="AA132" s="1"/>
      <c r="AD132" s="1" t="s">
        <v>36</v>
      </c>
      <c r="AE132" s="20"/>
      <c r="AF132" s="1"/>
      <c r="AG132" s="1"/>
      <c r="AH132" s="1"/>
      <c r="AI132" s="1"/>
      <c r="AJ132" s="1"/>
      <c r="AK132" s="1"/>
      <c r="AL132" s="1"/>
      <c r="AM132" s="1"/>
      <c r="AN132" s="1" t="s">
        <v>32</v>
      </c>
      <c r="AO132" s="1"/>
      <c r="AP132" s="1"/>
      <c r="AQ132" s="1"/>
      <c r="AR132" s="1"/>
      <c r="AS132" s="1" t="s">
        <v>68</v>
      </c>
      <c r="AT132" s="2" t="s">
        <v>72</v>
      </c>
      <c r="AU132" s="1"/>
    </row>
    <row r="133" spans="1:47" x14ac:dyDescent="0.15">
      <c r="F133" s="25">
        <v>1</v>
      </c>
      <c r="G133" s="1" t="s">
        <v>7</v>
      </c>
      <c r="H133" s="1"/>
      <c r="I133" s="1"/>
      <c r="J133"/>
      <c r="K133"/>
      <c r="L133"/>
      <c r="M133" s="1"/>
      <c r="N133" s="1"/>
      <c r="O133" s="1"/>
      <c r="P133" s="1"/>
      <c r="Q133" s="1"/>
      <c r="R133" s="1"/>
      <c r="S133" s="1"/>
      <c r="T133" s="1"/>
      <c r="U133" s="1"/>
      <c r="V133" s="1"/>
      <c r="W133" s="1"/>
      <c r="X133" s="1"/>
      <c r="Y133" s="1"/>
      <c r="Z133" s="1"/>
      <c r="AA133" s="1"/>
      <c r="AD133" s="1" t="s">
        <v>37</v>
      </c>
      <c r="AE133" s="20">
        <v>100000000</v>
      </c>
      <c r="AF133" s="1"/>
      <c r="AG133" s="1"/>
      <c r="AH133" s="1"/>
      <c r="AI133" s="1"/>
      <c r="AJ133" s="1"/>
      <c r="AK133" s="1"/>
      <c r="AL133" s="1"/>
      <c r="AM133" s="1"/>
      <c r="AN133" s="1" t="s">
        <v>33</v>
      </c>
      <c r="AO133" s="1"/>
      <c r="AP133" s="1"/>
      <c r="AQ133" s="1"/>
      <c r="AR133" s="1"/>
      <c r="AS133" s="1" t="s">
        <v>73</v>
      </c>
      <c r="AT133" s="2" t="s">
        <v>59</v>
      </c>
      <c r="AU133" s="1"/>
    </row>
    <row r="134" spans="1:47" x14ac:dyDescent="0.15">
      <c r="F134" s="25">
        <v>2</v>
      </c>
      <c r="G134" s="1" t="s">
        <v>8</v>
      </c>
      <c r="H134" s="1"/>
      <c r="I134" s="1"/>
      <c r="J134"/>
      <c r="K134"/>
      <c r="L134"/>
      <c r="M134" s="1"/>
      <c r="N134" s="1"/>
      <c r="O134" s="1"/>
      <c r="P134" s="1"/>
      <c r="Q134" s="1"/>
      <c r="R134" s="1"/>
      <c r="S134" s="1"/>
      <c r="T134" s="1"/>
      <c r="U134" s="1"/>
      <c r="V134" s="1"/>
      <c r="W134" s="1"/>
      <c r="X134" s="1"/>
      <c r="Y134" s="1"/>
      <c r="Z134" s="1"/>
      <c r="AA134" s="1"/>
      <c r="AD134" s="1" t="s">
        <v>38</v>
      </c>
      <c r="AE134" s="20">
        <v>110000000</v>
      </c>
      <c r="AF134" s="1"/>
      <c r="AG134" s="1"/>
      <c r="AH134" s="1"/>
      <c r="AI134" s="1"/>
      <c r="AJ134" s="1"/>
      <c r="AK134" s="1"/>
      <c r="AL134" s="1"/>
      <c r="AM134" s="1"/>
      <c r="AN134" s="1" t="s">
        <v>35</v>
      </c>
      <c r="AO134" s="1"/>
      <c r="AP134" s="1"/>
      <c r="AQ134" s="1"/>
      <c r="AR134" s="1"/>
      <c r="AS134" s="1" t="s">
        <v>74</v>
      </c>
      <c r="AT134" s="2" t="s">
        <v>60</v>
      </c>
      <c r="AU134" s="1"/>
    </row>
    <row r="135" spans="1:47" x14ac:dyDescent="0.15">
      <c r="F135" s="25">
        <v>3</v>
      </c>
      <c r="G135" s="1"/>
      <c r="H135" s="1"/>
      <c r="I135" s="1"/>
      <c r="J135"/>
      <c r="K135"/>
      <c r="L135"/>
      <c r="M135" s="1"/>
      <c r="N135" s="1"/>
      <c r="O135" s="1"/>
      <c r="P135" s="1"/>
      <c r="Q135" s="1"/>
      <c r="R135" s="1"/>
      <c r="S135" s="1"/>
      <c r="T135" s="1"/>
      <c r="U135" s="1"/>
      <c r="V135" s="1"/>
      <c r="W135" s="1"/>
      <c r="X135" s="1"/>
      <c r="Y135" s="1"/>
      <c r="Z135" s="1"/>
      <c r="AA135" s="1"/>
      <c r="AD135" s="1" t="s">
        <v>39</v>
      </c>
      <c r="AE135" s="20">
        <v>120000000</v>
      </c>
      <c r="AF135" s="1"/>
      <c r="AG135" s="1"/>
      <c r="AH135" s="1"/>
      <c r="AI135" s="1"/>
      <c r="AJ135" s="1"/>
      <c r="AK135" s="1"/>
      <c r="AL135" s="1"/>
      <c r="AM135" s="1"/>
      <c r="AN135" s="1" t="s">
        <v>34</v>
      </c>
      <c r="AO135" s="1"/>
      <c r="AP135" s="1"/>
      <c r="AQ135" s="1"/>
      <c r="AR135" s="1"/>
      <c r="AS135" s="1" t="s">
        <v>75</v>
      </c>
      <c r="AT135" s="2" t="s">
        <v>61</v>
      </c>
      <c r="AU135" s="1"/>
    </row>
    <row r="136" spans="1:47" x14ac:dyDescent="0.15">
      <c r="F136" s="25">
        <v>4</v>
      </c>
      <c r="G136" s="1"/>
      <c r="H136" s="1"/>
      <c r="I136" s="1"/>
      <c r="J136"/>
      <c r="K136"/>
      <c r="L136"/>
      <c r="M136" s="1"/>
      <c r="N136" s="1"/>
      <c r="O136" s="1"/>
      <c r="P136" s="1"/>
      <c r="Q136" s="1"/>
      <c r="R136" s="1"/>
      <c r="S136" s="1"/>
      <c r="T136" s="1"/>
      <c r="U136" s="1"/>
      <c r="V136" s="1"/>
      <c r="W136" s="1"/>
      <c r="X136" s="1"/>
      <c r="Y136" s="1"/>
      <c r="Z136" s="1"/>
      <c r="AA136" s="1"/>
      <c r="AD136" s="1" t="s">
        <v>40</v>
      </c>
      <c r="AE136" s="20">
        <v>130000000</v>
      </c>
      <c r="AF136" s="1"/>
      <c r="AG136" s="1"/>
      <c r="AH136" s="1"/>
      <c r="AI136" s="1"/>
      <c r="AJ136" s="1"/>
      <c r="AK136" s="1"/>
      <c r="AL136" s="1"/>
      <c r="AM136" s="1"/>
      <c r="AN136" s="1"/>
      <c r="AO136" s="1"/>
      <c r="AP136" s="1"/>
      <c r="AQ136" s="1"/>
      <c r="AR136" s="1"/>
      <c r="AS136" s="1" t="s">
        <v>76</v>
      </c>
      <c r="AT136" s="2" t="s">
        <v>62</v>
      </c>
      <c r="AU136" s="1"/>
    </row>
    <row r="137" spans="1:47" x14ac:dyDescent="0.15">
      <c r="F137" s="25">
        <v>5</v>
      </c>
      <c r="G137" s="1"/>
      <c r="H137" s="1"/>
      <c r="I137" s="1"/>
      <c r="J137"/>
      <c r="K137"/>
      <c r="L137"/>
      <c r="M137" s="1"/>
      <c r="N137" s="1"/>
      <c r="O137" s="1"/>
      <c r="P137" s="1"/>
      <c r="Q137" s="1"/>
      <c r="R137" s="1"/>
      <c r="S137" s="1"/>
      <c r="T137" s="1"/>
      <c r="U137" s="1"/>
      <c r="V137" s="1"/>
      <c r="W137" s="1"/>
      <c r="X137" s="1"/>
      <c r="Y137" s="1"/>
      <c r="Z137" s="1"/>
      <c r="AA137" s="1"/>
      <c r="AD137" s="1" t="s">
        <v>41</v>
      </c>
      <c r="AE137" s="20">
        <v>140000000</v>
      </c>
      <c r="AF137" s="1"/>
      <c r="AG137" s="1"/>
      <c r="AH137" s="1"/>
      <c r="AI137" s="1"/>
      <c r="AJ137" s="1"/>
      <c r="AK137" s="1"/>
      <c r="AL137" s="1"/>
      <c r="AM137" s="1"/>
      <c r="AN137" s="1"/>
      <c r="AO137" s="1"/>
      <c r="AP137" s="1"/>
      <c r="AQ137" s="1"/>
      <c r="AR137" s="1"/>
      <c r="AS137" s="1" t="s">
        <v>77</v>
      </c>
      <c r="AT137" s="2" t="s">
        <v>63</v>
      </c>
      <c r="AU137" s="1"/>
    </row>
    <row r="138" spans="1:47" x14ac:dyDescent="0.15">
      <c r="F138" s="25">
        <v>6</v>
      </c>
      <c r="G138" s="1"/>
      <c r="H138" s="1"/>
      <c r="I138" s="1"/>
      <c r="J138"/>
      <c r="K138"/>
      <c r="L138"/>
      <c r="M138" s="1"/>
      <c r="N138" s="1"/>
      <c r="O138" s="1"/>
      <c r="P138" s="1"/>
      <c r="Q138" s="1"/>
      <c r="R138" s="1"/>
      <c r="S138" s="1"/>
      <c r="T138" s="1"/>
      <c r="U138" s="1"/>
      <c r="V138" s="1"/>
      <c r="W138" s="1"/>
      <c r="X138" s="1"/>
      <c r="Y138" s="1"/>
      <c r="Z138" s="1"/>
      <c r="AA138" s="1"/>
      <c r="AD138" s="1" t="s">
        <v>42</v>
      </c>
      <c r="AE138" s="20">
        <v>200000000</v>
      </c>
      <c r="AF138" s="1"/>
      <c r="AG138" s="1"/>
      <c r="AH138" s="1"/>
      <c r="AI138" s="1"/>
      <c r="AJ138" s="1"/>
      <c r="AK138" s="1"/>
      <c r="AL138" s="1"/>
      <c r="AM138" s="1"/>
      <c r="AN138" s="1"/>
      <c r="AO138" s="1"/>
      <c r="AP138" s="1"/>
      <c r="AQ138" s="1"/>
      <c r="AR138" s="1"/>
      <c r="AS138" s="1" t="s">
        <v>78</v>
      </c>
      <c r="AT138" s="2" t="s">
        <v>64</v>
      </c>
      <c r="AU138" s="1"/>
    </row>
    <row r="139" spans="1:47" x14ac:dyDescent="0.15">
      <c r="F139" s="25" t="s">
        <v>582</v>
      </c>
      <c r="G139" s="1"/>
      <c r="H139" s="1"/>
      <c r="I139" s="1"/>
      <c r="J139"/>
      <c r="K139"/>
      <c r="L139"/>
      <c r="M139" s="1"/>
      <c r="N139" s="1"/>
      <c r="O139" s="1"/>
      <c r="P139" s="1"/>
      <c r="Q139" s="1"/>
      <c r="R139" s="1"/>
      <c r="S139" s="1"/>
      <c r="T139" s="1"/>
      <c r="U139" s="1"/>
      <c r="V139" s="1"/>
      <c r="W139" s="1"/>
      <c r="X139" s="1"/>
      <c r="Y139" s="1"/>
      <c r="Z139" s="1"/>
      <c r="AA139" s="1"/>
      <c r="AD139" s="1" t="s">
        <v>43</v>
      </c>
      <c r="AE139" s="20">
        <v>210000000</v>
      </c>
      <c r="AF139" s="1"/>
      <c r="AG139" s="1"/>
      <c r="AH139" s="1"/>
      <c r="AI139" s="1"/>
      <c r="AJ139" s="1"/>
      <c r="AK139" s="1"/>
      <c r="AL139" s="1"/>
      <c r="AM139" s="1"/>
      <c r="AN139" s="1"/>
      <c r="AO139" s="1"/>
      <c r="AP139" s="1"/>
      <c r="AQ139" s="1"/>
      <c r="AR139" s="1"/>
      <c r="AS139" s="1" t="s">
        <v>79</v>
      </c>
      <c r="AT139" s="2" t="s">
        <v>65</v>
      </c>
      <c r="AU139" s="1"/>
    </row>
    <row r="140" spans="1:47" x14ac:dyDescent="0.15">
      <c r="F140" s="25" t="s">
        <v>583</v>
      </c>
      <c r="G140" s="1"/>
      <c r="H140" s="1"/>
      <c r="I140" s="1"/>
      <c r="J140"/>
      <c r="K140"/>
      <c r="L140"/>
      <c r="M140" s="1"/>
      <c r="N140" s="1"/>
      <c r="O140" s="1"/>
      <c r="P140" s="1"/>
      <c r="Q140" s="1"/>
      <c r="R140" s="1"/>
      <c r="S140" s="1"/>
      <c r="T140" s="1"/>
      <c r="U140" s="1"/>
      <c r="V140" s="1"/>
      <c r="W140" s="1"/>
      <c r="X140" s="1"/>
      <c r="Y140" s="1"/>
      <c r="Z140" s="1"/>
      <c r="AA140" s="1"/>
      <c r="AD140" s="1" t="s">
        <v>44</v>
      </c>
      <c r="AE140" s="20">
        <v>220000000</v>
      </c>
      <c r="AF140" s="1"/>
      <c r="AG140" s="1"/>
      <c r="AH140" s="1"/>
      <c r="AI140" s="1"/>
      <c r="AJ140" s="1"/>
      <c r="AK140" s="1"/>
      <c r="AL140" s="1"/>
      <c r="AM140" s="1"/>
      <c r="AN140" s="1"/>
      <c r="AO140" s="1"/>
      <c r="AP140" s="1"/>
      <c r="AQ140" s="1"/>
      <c r="AR140" s="1"/>
      <c r="AS140" s="1" t="s">
        <v>80</v>
      </c>
      <c r="AT140" s="2" t="s">
        <v>66</v>
      </c>
      <c r="AU140" s="1"/>
    </row>
    <row r="141" spans="1:47" x14ac:dyDescent="0.15">
      <c r="F141" s="25" t="s">
        <v>584</v>
      </c>
      <c r="G141" s="1"/>
      <c r="H141" s="1"/>
      <c r="I141" s="1"/>
      <c r="J141"/>
      <c r="K141"/>
      <c r="L141"/>
      <c r="M141" s="1"/>
      <c r="N141" s="1"/>
      <c r="O141" s="1"/>
      <c r="P141" s="1"/>
      <c r="Q141" s="1"/>
      <c r="R141" s="1"/>
      <c r="S141" s="1"/>
      <c r="T141" s="1"/>
      <c r="U141" s="1"/>
      <c r="V141" s="1"/>
      <c r="W141" s="1"/>
      <c r="X141" s="1"/>
      <c r="Y141" s="1"/>
      <c r="Z141" s="1"/>
      <c r="AA141" s="1"/>
      <c r="AD141" s="1" t="s">
        <v>45</v>
      </c>
      <c r="AE141" s="20">
        <v>230000000</v>
      </c>
      <c r="AF141" s="1"/>
      <c r="AG141" s="1"/>
      <c r="AH141" s="1"/>
      <c r="AI141" s="1"/>
      <c r="AJ141" s="1"/>
      <c r="AK141" s="1"/>
      <c r="AL141" s="1"/>
      <c r="AM141" s="1"/>
      <c r="AN141" s="1"/>
      <c r="AO141" s="1"/>
      <c r="AP141" s="1"/>
      <c r="AQ141" s="1"/>
      <c r="AR141" s="1"/>
      <c r="AS141" s="1" t="s">
        <v>81</v>
      </c>
      <c r="AT141" s="2">
        <v>10</v>
      </c>
      <c r="AU141" s="1"/>
    </row>
    <row r="142" spans="1:47" x14ac:dyDescent="0.15">
      <c r="F142" s="25" t="s">
        <v>585</v>
      </c>
      <c r="G142" s="1"/>
      <c r="H142" s="1"/>
      <c r="I142" s="1"/>
      <c r="J142"/>
      <c r="K142"/>
      <c r="L142"/>
      <c r="M142" s="1"/>
      <c r="N142" s="1"/>
      <c r="O142" s="1"/>
      <c r="P142" s="1"/>
      <c r="Q142" s="1"/>
      <c r="R142" s="1"/>
      <c r="S142" s="1"/>
      <c r="T142" s="1"/>
      <c r="U142" s="1"/>
      <c r="V142" s="1"/>
      <c r="W142" s="1"/>
      <c r="X142" s="1"/>
      <c r="Y142" s="1"/>
      <c r="Z142" s="1"/>
      <c r="AA142" s="1"/>
      <c r="AD142" s="1" t="s">
        <v>46</v>
      </c>
      <c r="AE142" s="20">
        <v>240000000</v>
      </c>
      <c r="AF142" s="1"/>
      <c r="AG142" s="1"/>
      <c r="AH142" s="1"/>
      <c r="AI142" s="1"/>
      <c r="AJ142" s="1"/>
      <c r="AK142" s="1"/>
      <c r="AL142" s="1"/>
      <c r="AM142" s="1"/>
      <c r="AN142" s="1"/>
      <c r="AO142" s="1"/>
      <c r="AP142" s="1"/>
      <c r="AQ142" s="1"/>
      <c r="AR142" s="1"/>
      <c r="AS142" s="1" t="s">
        <v>82</v>
      </c>
      <c r="AT142" s="2">
        <v>11</v>
      </c>
      <c r="AU142" s="1"/>
    </row>
    <row r="143" spans="1:47" x14ac:dyDescent="0.15">
      <c r="F143" s="25" t="s">
        <v>586</v>
      </c>
      <c r="G143" s="1"/>
      <c r="H143" s="1"/>
      <c r="I143" s="1"/>
      <c r="J143"/>
      <c r="K143"/>
      <c r="L143"/>
      <c r="M143" s="1"/>
      <c r="N143" s="1"/>
      <c r="O143" s="1"/>
      <c r="P143" s="1"/>
      <c r="Q143" s="1"/>
      <c r="R143" s="1"/>
      <c r="S143" s="1"/>
      <c r="T143" s="1"/>
      <c r="U143" s="1"/>
      <c r="V143" s="1"/>
      <c r="W143" s="1"/>
      <c r="X143" s="1"/>
      <c r="Y143" s="1"/>
      <c r="Z143" s="1"/>
      <c r="AA143" s="1"/>
      <c r="AD143" s="1"/>
      <c r="AE143" s="20"/>
      <c r="AF143" s="1"/>
      <c r="AG143" s="1"/>
      <c r="AH143" s="1"/>
      <c r="AI143" s="1"/>
      <c r="AJ143" s="1"/>
      <c r="AK143" s="1"/>
      <c r="AL143" s="1"/>
      <c r="AM143" s="1"/>
      <c r="AN143" s="1"/>
      <c r="AO143" s="1"/>
      <c r="AP143" s="1"/>
      <c r="AQ143" s="1"/>
      <c r="AR143" s="1"/>
      <c r="AS143" s="1" t="s">
        <v>83</v>
      </c>
      <c r="AT143" s="2">
        <v>12</v>
      </c>
      <c r="AU143" s="1"/>
    </row>
    <row r="144" spans="1:47" x14ac:dyDescent="0.15">
      <c r="F144" s="25" t="s">
        <v>587</v>
      </c>
      <c r="G144" s="1"/>
      <c r="H144" s="1"/>
      <c r="I144" s="1"/>
      <c r="J144"/>
      <c r="K144"/>
      <c r="L144"/>
      <c r="M144" s="1"/>
      <c r="N144" s="1"/>
      <c r="O144" s="1"/>
      <c r="P144" s="1"/>
      <c r="Q144" s="1"/>
      <c r="R144" s="1"/>
      <c r="S144" s="1"/>
      <c r="T144" s="1"/>
      <c r="U144" s="1"/>
      <c r="V144" s="1"/>
      <c r="W144" s="1"/>
      <c r="X144" s="1"/>
      <c r="Y144" s="1"/>
      <c r="Z144" s="1"/>
      <c r="AA144" s="1"/>
      <c r="AD144" s="1"/>
      <c r="AE144" s="20"/>
      <c r="AF144" s="1"/>
      <c r="AG144" s="1"/>
      <c r="AH144" s="1"/>
      <c r="AI144" s="1"/>
      <c r="AJ144" s="1"/>
      <c r="AK144" s="1"/>
      <c r="AL144" s="1"/>
      <c r="AM144" s="1"/>
      <c r="AN144" s="1"/>
      <c r="AO144" s="1"/>
      <c r="AP144" s="1"/>
      <c r="AQ144" s="1"/>
      <c r="AR144" s="1"/>
      <c r="AS144" s="1" t="s">
        <v>84</v>
      </c>
      <c r="AT144" s="2">
        <v>13</v>
      </c>
      <c r="AU144" s="1"/>
    </row>
    <row r="145" spans="6:47" x14ac:dyDescent="0.15">
      <c r="F145" s="25" t="s">
        <v>588</v>
      </c>
      <c r="G145" s="1"/>
      <c r="H145" s="1"/>
      <c r="I145" s="1"/>
      <c r="J145"/>
      <c r="K145"/>
      <c r="L145"/>
      <c r="M145" s="1"/>
      <c r="N145" s="1"/>
      <c r="O145" s="1"/>
      <c r="P145" s="1"/>
      <c r="Q145" s="1"/>
      <c r="R145" s="1"/>
      <c r="S145" s="1"/>
      <c r="T145" s="1"/>
      <c r="U145" s="1"/>
      <c r="V145" s="1"/>
      <c r="W145" s="1"/>
      <c r="X145" s="1"/>
      <c r="Y145" s="1"/>
      <c r="Z145" s="1"/>
      <c r="AA145" s="1"/>
      <c r="AD145" s="1"/>
      <c r="AE145" s="20"/>
      <c r="AF145" s="1"/>
      <c r="AG145" s="1"/>
      <c r="AH145" s="1"/>
      <c r="AI145" s="1"/>
      <c r="AJ145" s="1"/>
      <c r="AK145" s="1"/>
      <c r="AL145" s="1"/>
      <c r="AM145" s="1"/>
      <c r="AN145" s="1"/>
      <c r="AO145" s="1"/>
      <c r="AP145" s="1"/>
      <c r="AQ145" s="1"/>
      <c r="AR145" s="1"/>
      <c r="AS145" s="1" t="s">
        <v>69</v>
      </c>
      <c r="AT145" s="2">
        <v>14</v>
      </c>
      <c r="AU145" s="1"/>
    </row>
    <row r="146" spans="6:47" x14ac:dyDescent="0.15">
      <c r="F146" s="25" t="s">
        <v>589</v>
      </c>
      <c r="G146" s="1"/>
      <c r="H146" s="1"/>
      <c r="I146" s="1"/>
      <c r="J146"/>
      <c r="K146"/>
      <c r="L146"/>
      <c r="M146" s="1"/>
      <c r="N146" s="1"/>
      <c r="O146" s="1"/>
      <c r="P146" s="1"/>
      <c r="Q146" s="1"/>
      <c r="R146" s="1"/>
      <c r="S146" s="1"/>
      <c r="T146" s="1"/>
      <c r="U146" s="1"/>
      <c r="V146" s="1"/>
      <c r="W146" s="1"/>
      <c r="X146" s="1"/>
      <c r="Y146" s="1"/>
      <c r="Z146" s="1"/>
      <c r="AA146" s="1"/>
      <c r="AD146" s="1"/>
      <c r="AE146" s="20"/>
      <c r="AF146" s="1"/>
      <c r="AG146" s="1"/>
      <c r="AH146" s="1"/>
      <c r="AI146" s="1"/>
      <c r="AJ146" s="1"/>
      <c r="AK146" s="1"/>
      <c r="AL146" s="1"/>
      <c r="AM146" s="1"/>
      <c r="AN146" s="1"/>
      <c r="AO146" s="1"/>
      <c r="AP146" s="1"/>
      <c r="AQ146" s="1"/>
      <c r="AR146" s="1"/>
      <c r="AS146" s="1" t="s">
        <v>85</v>
      </c>
      <c r="AT146" s="2">
        <v>15</v>
      </c>
      <c r="AU146" s="1"/>
    </row>
    <row r="147" spans="6:47" x14ac:dyDescent="0.15">
      <c r="F147" s="25" t="s">
        <v>590</v>
      </c>
      <c r="G147" s="1"/>
      <c r="H147" s="1"/>
      <c r="I147" s="1"/>
      <c r="J147"/>
      <c r="K147"/>
      <c r="L147"/>
      <c r="M147" s="1"/>
      <c r="N147" s="1"/>
      <c r="O147" s="1"/>
      <c r="P147" s="1"/>
      <c r="Q147" s="1"/>
      <c r="R147" s="1"/>
      <c r="S147" s="1"/>
      <c r="T147" s="1"/>
      <c r="U147" s="1"/>
      <c r="V147" s="1"/>
      <c r="W147" s="1"/>
      <c r="X147" s="1"/>
      <c r="Y147" s="1"/>
      <c r="Z147" s="1"/>
      <c r="AA147" s="1"/>
      <c r="AD147" s="1"/>
      <c r="AE147" s="20"/>
      <c r="AF147" s="1"/>
      <c r="AG147" s="1"/>
      <c r="AH147" s="1"/>
      <c r="AI147" s="1"/>
      <c r="AJ147" s="1"/>
      <c r="AK147" s="1"/>
      <c r="AL147" s="1"/>
      <c r="AM147" s="1"/>
      <c r="AN147" s="1"/>
      <c r="AO147" s="1"/>
      <c r="AP147" s="1"/>
      <c r="AQ147" s="1"/>
      <c r="AR147" s="1"/>
      <c r="AS147" s="1" t="s">
        <v>86</v>
      </c>
      <c r="AT147" s="2">
        <v>16</v>
      </c>
      <c r="AU147" s="1"/>
    </row>
    <row r="148" spans="6:47" x14ac:dyDescent="0.15">
      <c r="F148" s="25" t="s">
        <v>587</v>
      </c>
      <c r="G148" s="1"/>
      <c r="H148" s="1"/>
      <c r="I148" s="1"/>
      <c r="J148"/>
      <c r="K148"/>
      <c r="L148"/>
      <c r="M148" s="1"/>
      <c r="N148" s="1"/>
      <c r="O148" s="1"/>
      <c r="P148" s="1"/>
      <c r="Q148" s="1"/>
      <c r="R148" s="1"/>
      <c r="S148" s="1"/>
      <c r="T148" s="1"/>
      <c r="U148" s="1"/>
      <c r="V148" s="1"/>
      <c r="W148" s="1"/>
      <c r="X148" s="1"/>
      <c r="Y148" s="1"/>
      <c r="Z148" s="1"/>
      <c r="AA148" s="1"/>
      <c r="AD148" s="1"/>
      <c r="AE148" s="20"/>
      <c r="AF148" s="1"/>
      <c r="AG148" s="1"/>
      <c r="AH148" s="1"/>
      <c r="AI148" s="1"/>
      <c r="AJ148" s="1"/>
      <c r="AK148" s="1"/>
      <c r="AL148" s="1"/>
      <c r="AM148" s="1"/>
      <c r="AN148" s="1"/>
      <c r="AO148" s="1"/>
      <c r="AP148" s="1"/>
      <c r="AQ148" s="1"/>
      <c r="AR148" s="1"/>
      <c r="AS148" s="1" t="s">
        <v>87</v>
      </c>
      <c r="AT148" s="2">
        <v>17</v>
      </c>
      <c r="AU148" s="1"/>
    </row>
    <row r="149" spans="6:47" x14ac:dyDescent="0.15">
      <c r="F149" s="25" t="s">
        <v>591</v>
      </c>
      <c r="G149" s="1"/>
      <c r="H149" s="1"/>
      <c r="I149" s="1"/>
      <c r="J149"/>
      <c r="K149"/>
      <c r="L149"/>
      <c r="M149" s="1"/>
      <c r="N149" s="1"/>
      <c r="O149" s="1"/>
      <c r="P149" s="1"/>
      <c r="Q149" s="1"/>
      <c r="R149" s="1"/>
      <c r="S149" s="1"/>
      <c r="T149" s="1"/>
      <c r="U149" s="1"/>
      <c r="V149" s="1"/>
      <c r="W149" s="1"/>
      <c r="X149" s="1"/>
      <c r="Y149" s="1"/>
      <c r="Z149" s="1"/>
      <c r="AA149" s="1"/>
      <c r="AD149" s="1"/>
      <c r="AE149" s="20"/>
      <c r="AF149" s="1"/>
      <c r="AG149" s="1"/>
      <c r="AH149" s="1"/>
      <c r="AI149" s="1"/>
      <c r="AJ149" s="1"/>
      <c r="AK149" s="1"/>
      <c r="AL149" s="1"/>
      <c r="AM149" s="1"/>
      <c r="AN149" s="1"/>
      <c r="AO149" s="1"/>
      <c r="AP149" s="1"/>
      <c r="AQ149" s="1"/>
      <c r="AR149" s="1"/>
      <c r="AS149" s="1" t="s">
        <v>88</v>
      </c>
      <c r="AT149" s="2">
        <v>18</v>
      </c>
      <c r="AU149" s="1"/>
    </row>
    <row r="150" spans="6:47" x14ac:dyDescent="0.15">
      <c r="F150" s="25" t="s">
        <v>592</v>
      </c>
      <c r="G150" s="1"/>
      <c r="H150" s="1"/>
      <c r="I150" s="1"/>
      <c r="J150"/>
      <c r="K150"/>
      <c r="L150"/>
      <c r="M150" s="1"/>
      <c r="N150" s="1"/>
      <c r="O150" s="1"/>
      <c r="P150" s="1"/>
      <c r="Q150" s="1"/>
      <c r="R150" s="1"/>
      <c r="S150" s="1"/>
      <c r="T150" s="1"/>
      <c r="U150" s="1"/>
      <c r="V150" s="1"/>
      <c r="W150" s="1"/>
      <c r="X150" s="1"/>
      <c r="Y150" s="1"/>
      <c r="Z150" s="1"/>
      <c r="AA150" s="1"/>
      <c r="AD150" s="1"/>
      <c r="AE150" s="20"/>
      <c r="AF150" s="1"/>
      <c r="AG150" s="1"/>
      <c r="AH150" s="1"/>
      <c r="AI150" s="1"/>
      <c r="AJ150" s="1"/>
      <c r="AK150" s="1"/>
      <c r="AL150" s="1"/>
      <c r="AM150" s="1"/>
      <c r="AN150" s="1"/>
      <c r="AO150" s="1"/>
      <c r="AP150" s="1"/>
      <c r="AQ150" s="1"/>
      <c r="AR150" s="1"/>
      <c r="AS150" s="1" t="s">
        <v>89</v>
      </c>
      <c r="AT150" s="2">
        <v>19</v>
      </c>
      <c r="AU150" s="1"/>
    </row>
    <row r="151" spans="6:47" x14ac:dyDescent="0.15">
      <c r="F151" s="1"/>
      <c r="G151" s="1"/>
      <c r="H151" s="1"/>
      <c r="I151" s="1"/>
      <c r="J151"/>
      <c r="K151"/>
      <c r="L151"/>
      <c r="M151" s="1"/>
      <c r="N151" s="1"/>
      <c r="O151" s="1"/>
      <c r="P151" s="1"/>
      <c r="Q151" s="1"/>
      <c r="R151" s="1"/>
      <c r="S151" s="1"/>
      <c r="T151" s="1"/>
      <c r="U151" s="1"/>
      <c r="V151" s="1"/>
      <c r="W151" s="1"/>
      <c r="X151" s="1"/>
      <c r="Y151" s="1"/>
      <c r="Z151" s="1"/>
      <c r="AA151" s="1"/>
      <c r="AD151" s="1"/>
      <c r="AE151" s="20"/>
      <c r="AF151" s="1"/>
      <c r="AG151" s="1"/>
      <c r="AH151" s="1"/>
      <c r="AI151" s="1"/>
      <c r="AJ151" s="1"/>
      <c r="AK151" s="1"/>
      <c r="AL151" s="1"/>
      <c r="AM151" s="1"/>
      <c r="AN151" s="1"/>
      <c r="AO151" s="1"/>
      <c r="AP151" s="1"/>
      <c r="AQ151" s="1"/>
      <c r="AR151" s="1"/>
      <c r="AS151" s="1" t="s">
        <v>90</v>
      </c>
      <c r="AT151" s="2">
        <v>20</v>
      </c>
      <c r="AU151" s="1"/>
    </row>
    <row r="152" spans="6:47" x14ac:dyDescent="0.15">
      <c r="F152" s="1"/>
      <c r="G152" s="1"/>
      <c r="H152" s="1"/>
      <c r="I152" s="1"/>
      <c r="J152"/>
      <c r="K152"/>
      <c r="L152"/>
      <c r="M152" s="1"/>
      <c r="N152" s="1"/>
      <c r="O152" s="1"/>
      <c r="P152" s="1"/>
      <c r="Q152" s="1"/>
      <c r="R152" s="1"/>
      <c r="S152" s="1"/>
      <c r="T152" s="1"/>
      <c r="U152" s="1"/>
      <c r="V152" s="1"/>
      <c r="W152" s="1"/>
      <c r="X152" s="1"/>
      <c r="Y152" s="1"/>
      <c r="Z152" s="1"/>
      <c r="AA152" s="1"/>
      <c r="AD152" s="1"/>
      <c r="AE152" s="20"/>
      <c r="AF152" s="1"/>
      <c r="AG152" s="1"/>
      <c r="AH152" s="1"/>
      <c r="AI152" s="1"/>
      <c r="AJ152" s="1"/>
      <c r="AK152" s="1"/>
      <c r="AL152" s="1"/>
      <c r="AM152" s="1"/>
      <c r="AN152" s="1"/>
      <c r="AO152" s="1"/>
      <c r="AP152" s="1"/>
      <c r="AQ152" s="1"/>
      <c r="AR152" s="1"/>
      <c r="AS152" s="1" t="s">
        <v>91</v>
      </c>
      <c r="AT152" s="2">
        <v>21</v>
      </c>
      <c r="AU152" s="1"/>
    </row>
    <row r="153" spans="6:47" x14ac:dyDescent="0.15">
      <c r="F153" s="1"/>
      <c r="G153" s="1"/>
      <c r="H153" s="1"/>
      <c r="I153" s="1"/>
      <c r="J153"/>
      <c r="K153"/>
      <c r="L153"/>
      <c r="M153" s="1"/>
      <c r="N153" s="1"/>
      <c r="O153" s="1"/>
      <c r="P153" s="1"/>
      <c r="Q153" s="1"/>
      <c r="R153" s="1"/>
      <c r="S153" s="1"/>
      <c r="T153" s="1"/>
      <c r="U153" s="1"/>
      <c r="V153" s="1"/>
      <c r="W153" s="1"/>
      <c r="X153" s="1"/>
      <c r="Y153" s="1"/>
      <c r="Z153" s="1"/>
      <c r="AA153" s="1"/>
      <c r="AD153" s="1"/>
      <c r="AE153" s="20"/>
      <c r="AF153" s="1"/>
      <c r="AG153" s="1"/>
      <c r="AH153" s="1"/>
      <c r="AI153" s="1"/>
      <c r="AJ153" s="1"/>
      <c r="AK153" s="1"/>
      <c r="AL153" s="1"/>
      <c r="AM153" s="1"/>
      <c r="AN153" s="1"/>
      <c r="AO153" s="1"/>
      <c r="AP153" s="1"/>
      <c r="AQ153" s="1"/>
      <c r="AR153" s="1"/>
      <c r="AS153" s="1" t="s">
        <v>92</v>
      </c>
      <c r="AT153" s="2">
        <v>22</v>
      </c>
      <c r="AU153" s="1"/>
    </row>
    <row r="154" spans="6:47" x14ac:dyDescent="0.15">
      <c r="F154" s="1"/>
      <c r="G154" s="1"/>
      <c r="H154" s="1"/>
      <c r="I154" s="1"/>
      <c r="J154"/>
      <c r="K154"/>
      <c r="L154"/>
      <c r="M154" s="1"/>
      <c r="N154" s="1"/>
      <c r="O154" s="1"/>
      <c r="P154" s="1"/>
      <c r="Q154" s="1"/>
      <c r="R154" s="1"/>
      <c r="S154" s="1"/>
      <c r="T154" s="1"/>
      <c r="U154" s="1"/>
      <c r="V154" s="1"/>
      <c r="W154" s="1"/>
      <c r="X154" s="1"/>
      <c r="Y154" s="1"/>
      <c r="Z154" s="1"/>
      <c r="AA154" s="1"/>
      <c r="AD154" s="1"/>
      <c r="AE154" s="20"/>
      <c r="AF154" s="1"/>
      <c r="AG154" s="1"/>
      <c r="AH154" s="1"/>
      <c r="AI154" s="1"/>
      <c r="AJ154" s="1"/>
      <c r="AK154" s="1"/>
      <c r="AL154" s="1"/>
      <c r="AM154" s="1"/>
      <c r="AN154" s="1"/>
      <c r="AO154" s="1"/>
      <c r="AP154" s="1"/>
      <c r="AQ154" s="1"/>
      <c r="AR154" s="1"/>
      <c r="AS154" s="1" t="s">
        <v>93</v>
      </c>
      <c r="AT154" s="2">
        <v>23</v>
      </c>
      <c r="AU154" s="1"/>
    </row>
    <row r="155" spans="6:47" x14ac:dyDescent="0.15">
      <c r="F155" s="1"/>
      <c r="G155" s="1"/>
      <c r="H155" s="1"/>
      <c r="I155" s="1"/>
      <c r="J155"/>
      <c r="K155"/>
      <c r="L155"/>
      <c r="M155" s="1"/>
      <c r="N155" s="1"/>
      <c r="O155" s="1"/>
      <c r="P155" s="1"/>
      <c r="Q155" s="1"/>
      <c r="R155" s="1"/>
      <c r="S155" s="1"/>
      <c r="T155" s="1"/>
      <c r="U155" s="1"/>
      <c r="V155" s="1"/>
      <c r="W155" s="1"/>
      <c r="X155" s="1"/>
      <c r="Y155" s="1"/>
      <c r="Z155" s="1"/>
      <c r="AA155" s="1"/>
      <c r="AD155" s="1"/>
      <c r="AE155" s="20"/>
      <c r="AF155" s="1"/>
      <c r="AG155" s="1"/>
      <c r="AH155" s="1"/>
      <c r="AI155" s="1"/>
      <c r="AJ155" s="1"/>
      <c r="AK155" s="1"/>
      <c r="AL155" s="1"/>
      <c r="AM155" s="1"/>
      <c r="AN155" s="1"/>
      <c r="AO155" s="1"/>
      <c r="AP155" s="1"/>
      <c r="AQ155" s="1"/>
      <c r="AR155" s="1"/>
      <c r="AS155" s="1" t="s">
        <v>94</v>
      </c>
      <c r="AT155" s="2">
        <v>24</v>
      </c>
      <c r="AU155" s="1"/>
    </row>
    <row r="156" spans="6:47" x14ac:dyDescent="0.15">
      <c r="F156" s="1"/>
      <c r="G156" s="1"/>
      <c r="H156" s="1"/>
      <c r="I156" s="1"/>
      <c r="J156"/>
      <c r="K156"/>
      <c r="L156"/>
      <c r="M156" s="1"/>
      <c r="N156" s="1"/>
      <c r="O156" s="1"/>
      <c r="P156" s="1"/>
      <c r="Q156" s="1"/>
      <c r="R156" s="1"/>
      <c r="S156" s="1"/>
      <c r="T156" s="1"/>
      <c r="U156" s="1"/>
      <c r="V156" s="1"/>
      <c r="W156" s="1"/>
      <c r="X156" s="1"/>
      <c r="Y156" s="1"/>
      <c r="Z156" s="1"/>
      <c r="AA156" s="1"/>
      <c r="AD156" s="1"/>
      <c r="AE156" s="20"/>
      <c r="AF156" s="1"/>
      <c r="AG156" s="1"/>
      <c r="AH156" s="1"/>
      <c r="AI156" s="1"/>
      <c r="AJ156" s="1"/>
      <c r="AK156" s="1"/>
      <c r="AL156" s="1"/>
      <c r="AM156" s="1"/>
      <c r="AN156" s="1"/>
      <c r="AO156" s="1"/>
      <c r="AP156" s="1"/>
      <c r="AQ156" s="1"/>
      <c r="AR156" s="1"/>
      <c r="AS156" s="1" t="s">
        <v>95</v>
      </c>
      <c r="AT156" s="2">
        <v>25</v>
      </c>
      <c r="AU156" s="1"/>
    </row>
    <row r="157" spans="6:47" x14ac:dyDescent="0.15">
      <c r="F157" s="1"/>
      <c r="G157" s="1"/>
      <c r="H157" s="1"/>
      <c r="I157" s="1"/>
      <c r="J157"/>
      <c r="K157"/>
      <c r="L157"/>
      <c r="M157" s="1"/>
      <c r="N157" s="1"/>
      <c r="O157" s="1"/>
      <c r="P157" s="1"/>
      <c r="Q157" s="1"/>
      <c r="R157" s="1"/>
      <c r="S157" s="1"/>
      <c r="T157" s="1"/>
      <c r="U157" s="1"/>
      <c r="V157" s="1"/>
      <c r="W157" s="1"/>
      <c r="X157" s="1"/>
      <c r="Y157" s="1"/>
      <c r="Z157" s="1"/>
      <c r="AA157" s="1"/>
      <c r="AD157" s="1"/>
      <c r="AE157" s="20"/>
      <c r="AF157" s="1"/>
      <c r="AG157" s="1"/>
      <c r="AH157" s="1"/>
      <c r="AI157" s="1"/>
      <c r="AJ157" s="1"/>
      <c r="AK157" s="1"/>
      <c r="AL157" s="1"/>
      <c r="AM157" s="1"/>
      <c r="AN157" s="1"/>
      <c r="AO157" s="1"/>
      <c r="AP157" s="1"/>
      <c r="AQ157" s="1"/>
      <c r="AR157" s="1"/>
      <c r="AS157" s="1" t="s">
        <v>96</v>
      </c>
      <c r="AT157" s="2">
        <v>26</v>
      </c>
      <c r="AU157" s="1"/>
    </row>
    <row r="158" spans="6:47" x14ac:dyDescent="0.15">
      <c r="F158" s="1"/>
      <c r="G158" s="1"/>
      <c r="H158" s="1"/>
      <c r="I158" s="1"/>
      <c r="J158"/>
      <c r="K158"/>
      <c r="L158"/>
      <c r="M158" s="1"/>
      <c r="N158" s="1"/>
      <c r="O158" s="1"/>
      <c r="P158" s="1"/>
      <c r="Q158" s="1"/>
      <c r="R158" s="1"/>
      <c r="S158" s="1"/>
      <c r="T158" s="1"/>
      <c r="U158" s="1"/>
      <c r="V158" s="1"/>
      <c r="W158" s="1"/>
      <c r="X158" s="1"/>
      <c r="Y158" s="1"/>
      <c r="Z158" s="1"/>
      <c r="AA158" s="1"/>
      <c r="AD158" s="1"/>
      <c r="AE158" s="20"/>
      <c r="AF158" s="1"/>
      <c r="AG158" s="1"/>
      <c r="AH158" s="1"/>
      <c r="AI158" s="1"/>
      <c r="AJ158" s="1"/>
      <c r="AK158" s="1"/>
      <c r="AL158" s="1"/>
      <c r="AM158" s="1"/>
      <c r="AN158" s="1"/>
      <c r="AO158" s="1"/>
      <c r="AP158" s="1"/>
      <c r="AQ158" s="1"/>
      <c r="AR158" s="1"/>
      <c r="AS158" s="1" t="s">
        <v>97</v>
      </c>
      <c r="AT158" s="2">
        <v>27</v>
      </c>
      <c r="AU158" s="1"/>
    </row>
    <row r="159" spans="6:47" x14ac:dyDescent="0.15">
      <c r="F159" s="1"/>
      <c r="G159" s="1"/>
      <c r="H159" s="1"/>
      <c r="I159" s="1"/>
      <c r="J159"/>
      <c r="K159"/>
      <c r="L159"/>
      <c r="M159" s="1"/>
      <c r="N159" s="1"/>
      <c r="O159" s="1"/>
      <c r="P159" s="1"/>
      <c r="Q159" s="1"/>
      <c r="R159" s="1"/>
      <c r="S159" s="1"/>
      <c r="T159" s="1"/>
      <c r="U159" s="1"/>
      <c r="V159" s="1"/>
      <c r="W159" s="1"/>
      <c r="X159" s="1"/>
      <c r="Y159" s="1"/>
      <c r="Z159" s="1"/>
      <c r="AA159" s="1"/>
      <c r="AD159" s="1"/>
      <c r="AE159" s="20"/>
      <c r="AF159" s="1"/>
      <c r="AG159" s="1"/>
      <c r="AH159" s="1"/>
      <c r="AI159" s="1"/>
      <c r="AJ159" s="1"/>
      <c r="AK159" s="1"/>
      <c r="AL159" s="1"/>
      <c r="AM159" s="1"/>
      <c r="AN159" s="1"/>
      <c r="AO159" s="1"/>
      <c r="AP159" s="1"/>
      <c r="AQ159" s="1"/>
      <c r="AR159" s="1"/>
      <c r="AS159" s="1" t="s">
        <v>98</v>
      </c>
      <c r="AT159" s="2">
        <v>28</v>
      </c>
      <c r="AU159" s="1"/>
    </row>
    <row r="160" spans="6:47" x14ac:dyDescent="0.15">
      <c r="F160" s="1"/>
      <c r="G160" s="1"/>
      <c r="H160" s="1"/>
      <c r="I160" s="1"/>
      <c r="J160"/>
      <c r="K160"/>
      <c r="L160"/>
      <c r="M160" s="1"/>
      <c r="N160" s="1"/>
      <c r="O160" s="1"/>
      <c r="P160" s="1"/>
      <c r="Q160" s="1"/>
      <c r="R160" s="1"/>
      <c r="S160" s="1"/>
      <c r="T160" s="1"/>
      <c r="U160" s="1"/>
      <c r="V160" s="1"/>
      <c r="W160" s="1"/>
      <c r="X160" s="1"/>
      <c r="Y160" s="1"/>
      <c r="Z160" s="1"/>
      <c r="AA160" s="1"/>
      <c r="AD160" s="1"/>
      <c r="AE160" s="20"/>
      <c r="AF160" s="1"/>
      <c r="AG160" s="1"/>
      <c r="AH160" s="1"/>
      <c r="AI160" s="1"/>
      <c r="AJ160" s="1"/>
      <c r="AK160" s="1"/>
      <c r="AL160" s="1"/>
      <c r="AM160" s="1"/>
      <c r="AN160" s="1"/>
      <c r="AO160" s="1"/>
      <c r="AP160" s="1"/>
      <c r="AQ160" s="1"/>
      <c r="AR160" s="1"/>
      <c r="AS160" s="1" t="s">
        <v>99</v>
      </c>
      <c r="AT160" s="2">
        <v>29</v>
      </c>
      <c r="AU160" s="1"/>
    </row>
    <row r="161" spans="5:47" x14ac:dyDescent="0.15">
      <c r="F161" s="1"/>
      <c r="G161" s="1"/>
      <c r="H161" s="1"/>
      <c r="I161" s="1"/>
      <c r="J161"/>
      <c r="K161"/>
      <c r="L161"/>
      <c r="M161" s="1"/>
      <c r="N161" s="1"/>
      <c r="O161" s="1"/>
      <c r="P161" s="1"/>
      <c r="Q161" s="1"/>
      <c r="R161" s="1"/>
      <c r="S161" s="1"/>
      <c r="T161" s="1"/>
      <c r="U161" s="1"/>
      <c r="V161" s="1"/>
      <c r="W161" s="1"/>
      <c r="X161" s="1"/>
      <c r="Y161" s="1"/>
      <c r="Z161" s="1"/>
      <c r="AA161" s="1"/>
      <c r="AD161" s="1"/>
      <c r="AE161" s="20"/>
      <c r="AF161" s="1"/>
      <c r="AG161" s="1"/>
      <c r="AH161" s="1"/>
      <c r="AI161" s="1"/>
      <c r="AJ161" s="1"/>
      <c r="AK161" s="1"/>
      <c r="AL161" s="1"/>
      <c r="AM161" s="1"/>
      <c r="AN161" s="1"/>
      <c r="AO161" s="1"/>
      <c r="AP161" s="1"/>
      <c r="AQ161" s="1"/>
      <c r="AR161" s="1"/>
      <c r="AS161" s="1" t="s">
        <v>70</v>
      </c>
      <c r="AT161" s="2">
        <v>30</v>
      </c>
      <c r="AU161" s="1"/>
    </row>
    <row r="162" spans="5:47" x14ac:dyDescent="0.15">
      <c r="F162" s="1"/>
      <c r="H162" s="1"/>
      <c r="I162" s="1"/>
      <c r="J162"/>
      <c r="K162"/>
      <c r="L162"/>
      <c r="M162" s="1"/>
      <c r="N162" s="1"/>
      <c r="O162" s="1"/>
      <c r="P162" s="1"/>
      <c r="Q162" s="1"/>
      <c r="R162" s="1"/>
      <c r="S162" s="1"/>
      <c r="T162" s="1"/>
      <c r="U162" s="1"/>
      <c r="V162" s="1"/>
      <c r="W162" s="1"/>
      <c r="X162" s="1"/>
      <c r="Y162" s="1"/>
      <c r="Z162" s="1"/>
      <c r="AA162" s="1"/>
      <c r="AD162" s="1"/>
      <c r="AE162" s="20"/>
      <c r="AF162" s="1"/>
      <c r="AG162" s="1"/>
      <c r="AH162" s="1"/>
      <c r="AI162" s="1"/>
      <c r="AJ162" s="1"/>
      <c r="AK162" s="1"/>
      <c r="AL162" s="1"/>
      <c r="AM162" s="1"/>
      <c r="AN162" s="1"/>
      <c r="AO162" s="1"/>
      <c r="AP162" s="1"/>
      <c r="AQ162" s="1"/>
      <c r="AR162" s="1"/>
      <c r="AS162" s="1" t="s">
        <v>100</v>
      </c>
      <c r="AT162" s="2">
        <v>31</v>
      </c>
      <c r="AU162" s="1"/>
    </row>
    <row r="163" spans="5:47" x14ac:dyDescent="0.15">
      <c r="F163" s="1"/>
      <c r="H163" s="1"/>
      <c r="I163" s="1"/>
      <c r="J163"/>
      <c r="K163"/>
      <c r="L163"/>
      <c r="Z163" s="1"/>
      <c r="AA163" s="1"/>
      <c r="AD163" s="1"/>
      <c r="AE163" s="20"/>
      <c r="AF163" s="1"/>
      <c r="AG163" s="1"/>
      <c r="AH163" s="1"/>
      <c r="AI163" s="1"/>
      <c r="AJ163" s="1"/>
      <c r="AK163" s="1"/>
      <c r="AL163" s="1"/>
      <c r="AM163" s="1"/>
      <c r="AN163" s="1"/>
      <c r="AO163" s="1"/>
      <c r="AP163" s="1"/>
      <c r="AQ163" s="1"/>
      <c r="AR163" s="1"/>
      <c r="AS163" s="1" t="s">
        <v>101</v>
      </c>
      <c r="AT163" s="2">
        <v>32</v>
      </c>
      <c r="AU163" s="1"/>
    </row>
    <row r="164" spans="5:47" x14ac:dyDescent="0.15">
      <c r="H164" s="1"/>
      <c r="I164" s="1"/>
      <c r="J164"/>
      <c r="K164"/>
      <c r="L164"/>
      <c r="AD164" s="1"/>
      <c r="AE164" s="20"/>
      <c r="AF164" s="1"/>
      <c r="AG164" s="1"/>
      <c r="AH164" s="1"/>
      <c r="AI164" s="1"/>
      <c r="AJ164" s="1"/>
      <c r="AK164" s="1"/>
      <c r="AL164" s="1"/>
      <c r="AM164" s="1"/>
      <c r="AN164" s="1"/>
      <c r="AO164" s="1"/>
      <c r="AP164" s="1"/>
      <c r="AQ164" s="1"/>
      <c r="AR164" s="1"/>
      <c r="AS164" s="1" t="s">
        <v>102</v>
      </c>
      <c r="AT164" s="2">
        <v>33</v>
      </c>
      <c r="AU164" s="1"/>
    </row>
    <row r="165" spans="5:47" x14ac:dyDescent="0.15">
      <c r="H165" s="1"/>
      <c r="I165" s="1"/>
      <c r="J165"/>
      <c r="K165"/>
      <c r="L165"/>
      <c r="AD165" s="1"/>
      <c r="AE165" s="20"/>
      <c r="AF165" s="1"/>
      <c r="AG165" s="1"/>
      <c r="AH165" s="1"/>
      <c r="AI165" s="1"/>
      <c r="AJ165" s="1"/>
      <c r="AK165" s="1"/>
      <c r="AL165" s="1"/>
      <c r="AM165" s="1"/>
      <c r="AN165" s="1"/>
      <c r="AO165" s="1"/>
      <c r="AP165" s="1"/>
      <c r="AQ165" s="1"/>
      <c r="AR165" s="1"/>
      <c r="AS165" s="1" t="s">
        <v>103</v>
      </c>
      <c r="AT165" s="2">
        <v>34</v>
      </c>
      <c r="AU165" s="1"/>
    </row>
    <row r="166" spans="5:47" x14ac:dyDescent="0.15">
      <c r="H166" s="1"/>
      <c r="I166" s="1"/>
      <c r="J166"/>
      <c r="K166"/>
      <c r="L166"/>
      <c r="AD166" s="1"/>
      <c r="AE166" s="20"/>
      <c r="AF166" s="1"/>
      <c r="AG166" s="1"/>
      <c r="AH166" s="1"/>
      <c r="AI166" s="1"/>
      <c r="AJ166" s="1"/>
      <c r="AK166" s="1"/>
      <c r="AL166" s="1"/>
      <c r="AM166" s="1"/>
      <c r="AN166" s="1"/>
      <c r="AO166" s="1"/>
      <c r="AP166" s="1"/>
      <c r="AQ166" s="1"/>
      <c r="AR166" s="1"/>
      <c r="AS166" s="1" t="s">
        <v>104</v>
      </c>
      <c r="AT166" s="2">
        <v>35</v>
      </c>
      <c r="AU166" s="1"/>
    </row>
    <row r="167" spans="5:47" x14ac:dyDescent="0.15">
      <c r="H167" s="1"/>
      <c r="I167" s="1"/>
      <c r="J167"/>
      <c r="K167"/>
      <c r="L167"/>
      <c r="AD167" s="1"/>
      <c r="AE167" s="20"/>
      <c r="AF167" s="1"/>
      <c r="AG167" s="1"/>
      <c r="AH167" s="1"/>
      <c r="AI167" s="1"/>
      <c r="AJ167" s="1"/>
      <c r="AK167" s="1"/>
      <c r="AL167" s="1"/>
      <c r="AM167" s="1"/>
      <c r="AN167" s="1"/>
      <c r="AO167" s="1"/>
      <c r="AP167" s="1"/>
      <c r="AQ167" s="1"/>
      <c r="AR167" s="1"/>
      <c r="AS167" s="1" t="s">
        <v>105</v>
      </c>
      <c r="AT167" s="2">
        <v>36</v>
      </c>
      <c r="AU167" s="1"/>
    </row>
    <row r="168" spans="5:47" x14ac:dyDescent="0.15">
      <c r="H168" s="1"/>
      <c r="I168" s="1"/>
      <c r="J168"/>
      <c r="K168"/>
      <c r="L168"/>
      <c r="AD168" s="1"/>
      <c r="AE168" s="20"/>
      <c r="AF168" s="1"/>
      <c r="AG168" s="1"/>
      <c r="AH168" s="1"/>
      <c r="AI168" s="1"/>
      <c r="AJ168" s="1"/>
      <c r="AK168" s="1"/>
      <c r="AL168" s="1"/>
      <c r="AM168" s="1"/>
      <c r="AN168" s="1"/>
      <c r="AO168" s="1"/>
      <c r="AP168" s="1"/>
      <c r="AQ168" s="1"/>
      <c r="AR168" s="1"/>
      <c r="AS168" s="1" t="s">
        <v>106</v>
      </c>
      <c r="AT168" s="2">
        <v>37</v>
      </c>
      <c r="AU168" s="1"/>
    </row>
    <row r="169" spans="5:47" x14ac:dyDescent="0.15">
      <c r="H169" s="1"/>
      <c r="I169" s="1"/>
      <c r="J169"/>
      <c r="K169"/>
      <c r="L169"/>
      <c r="AD169" s="1"/>
      <c r="AE169" s="20"/>
      <c r="AF169" s="1"/>
      <c r="AG169" s="1"/>
      <c r="AH169" s="1"/>
      <c r="AI169" s="1"/>
      <c r="AJ169" s="1"/>
      <c r="AK169" s="1"/>
      <c r="AL169" s="1"/>
      <c r="AM169" s="1"/>
      <c r="AN169" s="1"/>
      <c r="AO169" s="1"/>
      <c r="AP169" s="1"/>
      <c r="AQ169" s="1"/>
      <c r="AR169" s="1"/>
      <c r="AS169" s="1" t="s">
        <v>107</v>
      </c>
      <c r="AT169" s="2">
        <v>38</v>
      </c>
      <c r="AU169" s="1"/>
    </row>
    <row r="170" spans="5:47" x14ac:dyDescent="0.15">
      <c r="H170" s="1"/>
      <c r="I170" s="1"/>
      <c r="J170"/>
      <c r="K170"/>
      <c r="L170"/>
      <c r="AD170" s="1"/>
      <c r="AE170" s="20"/>
      <c r="AF170" s="1"/>
      <c r="AG170" s="1"/>
      <c r="AH170" s="1"/>
      <c r="AI170" s="1"/>
      <c r="AJ170" s="1"/>
      <c r="AK170" s="1"/>
      <c r="AL170" s="1"/>
      <c r="AM170" s="1"/>
      <c r="AN170" s="1"/>
      <c r="AO170" s="1"/>
      <c r="AP170" s="1"/>
      <c r="AQ170" s="1"/>
      <c r="AR170" s="1"/>
      <c r="AS170" s="1" t="s">
        <v>108</v>
      </c>
      <c r="AT170" s="2">
        <v>39</v>
      </c>
      <c r="AU170" s="1"/>
    </row>
    <row r="171" spans="5:47" x14ac:dyDescent="0.15">
      <c r="H171" t="s">
        <v>138</v>
      </c>
      <c r="I171"/>
      <c r="J171" s="1"/>
      <c r="K171"/>
      <c r="L171"/>
      <c r="AD171" s="1"/>
      <c r="AE171" s="20"/>
      <c r="AF171" s="1"/>
      <c r="AG171" s="1"/>
      <c r="AH171" s="1"/>
      <c r="AI171" s="1"/>
      <c r="AJ171" s="1"/>
      <c r="AK171" s="1"/>
      <c r="AL171" s="1"/>
      <c r="AM171" s="1"/>
      <c r="AN171" s="1"/>
      <c r="AO171" s="1"/>
      <c r="AP171" s="1"/>
      <c r="AQ171" s="1"/>
      <c r="AR171" s="1"/>
      <c r="AS171" s="1" t="s">
        <v>109</v>
      </c>
      <c r="AT171" s="2">
        <v>40</v>
      </c>
      <c r="AU171" s="1"/>
    </row>
    <row r="172" spans="5:47" x14ac:dyDescent="0.15">
      <c r="E172" s="7">
        <v>172</v>
      </c>
      <c r="H172" s="1" t="s">
        <v>341</v>
      </c>
      <c r="I172" s="1"/>
      <c r="J172" s="1"/>
      <c r="K172"/>
      <c r="L172"/>
      <c r="AD172" s="1"/>
      <c r="AE172" s="20"/>
      <c r="AF172" s="1"/>
      <c r="AG172" s="1"/>
      <c r="AH172" s="1"/>
      <c r="AI172" s="1"/>
      <c r="AJ172" s="1"/>
      <c r="AK172" s="1"/>
      <c r="AL172" s="1"/>
      <c r="AM172" s="1"/>
      <c r="AN172" s="1"/>
      <c r="AO172" s="1"/>
      <c r="AP172" s="1"/>
      <c r="AQ172" s="1"/>
      <c r="AR172" s="1"/>
      <c r="AS172" s="1" t="s">
        <v>110</v>
      </c>
      <c r="AT172" s="2">
        <v>41</v>
      </c>
      <c r="AU172" s="1"/>
    </row>
    <row r="173" spans="5:47" x14ac:dyDescent="0.15">
      <c r="E173" s="7">
        <v>173</v>
      </c>
      <c r="H173" s="1" t="s">
        <v>343</v>
      </c>
      <c r="I173" s="1"/>
      <c r="J173"/>
      <c r="K173" s="1"/>
      <c r="L173"/>
      <c r="AD173" s="1"/>
      <c r="AE173" s="20"/>
      <c r="AF173" s="1"/>
      <c r="AG173" s="1"/>
      <c r="AH173" s="1"/>
      <c r="AI173" s="1"/>
      <c r="AJ173" s="1"/>
      <c r="AK173" s="1"/>
      <c r="AL173" s="1"/>
      <c r="AM173" s="1"/>
      <c r="AN173" s="1"/>
      <c r="AO173" s="1"/>
      <c r="AP173" s="1"/>
      <c r="AQ173" s="1"/>
      <c r="AR173" s="1"/>
      <c r="AS173" s="1" t="s">
        <v>111</v>
      </c>
      <c r="AT173" s="2">
        <v>42</v>
      </c>
      <c r="AU173" s="1"/>
    </row>
    <row r="174" spans="5:47" x14ac:dyDescent="0.15">
      <c r="E174" s="7">
        <v>174</v>
      </c>
      <c r="H174" s="1" t="s">
        <v>345</v>
      </c>
      <c r="I174" s="1"/>
      <c r="J174"/>
      <c r="K174" s="1"/>
      <c r="L174"/>
      <c r="AD174" s="1"/>
      <c r="AE174" s="20"/>
      <c r="AF174" s="1"/>
      <c r="AG174" s="1"/>
      <c r="AH174" s="1"/>
      <c r="AI174" s="1"/>
      <c r="AJ174" s="1"/>
      <c r="AK174" s="1"/>
      <c r="AL174" s="1"/>
      <c r="AM174" s="1"/>
      <c r="AN174" s="1"/>
      <c r="AO174" s="1"/>
      <c r="AP174" s="1"/>
      <c r="AQ174" s="1"/>
      <c r="AR174" s="1"/>
      <c r="AS174" s="1" t="s">
        <v>112</v>
      </c>
      <c r="AT174" s="2">
        <v>43</v>
      </c>
      <c r="AU174" s="1"/>
    </row>
    <row r="175" spans="5:47" x14ac:dyDescent="0.15">
      <c r="E175" s="7">
        <v>175</v>
      </c>
      <c r="H175" s="1" t="s">
        <v>347</v>
      </c>
      <c r="I175" s="1"/>
      <c r="J175"/>
      <c r="K175"/>
      <c r="L175" s="1"/>
      <c r="AD175" s="1"/>
      <c r="AE175" s="20"/>
      <c r="AF175" s="1"/>
      <c r="AG175" s="1"/>
      <c r="AH175" s="1"/>
      <c r="AI175" s="1"/>
      <c r="AJ175" s="1"/>
      <c r="AK175" s="1"/>
      <c r="AL175" s="1"/>
      <c r="AM175" s="1"/>
      <c r="AN175" s="1"/>
      <c r="AO175" s="1"/>
      <c r="AP175" s="1"/>
      <c r="AQ175" s="1"/>
      <c r="AR175" s="1"/>
      <c r="AS175" s="1" t="s">
        <v>113</v>
      </c>
      <c r="AT175" s="2">
        <v>44</v>
      </c>
      <c r="AU175" s="1"/>
    </row>
    <row r="176" spans="5:47" x14ac:dyDescent="0.15">
      <c r="E176" s="7">
        <v>176</v>
      </c>
      <c r="H176" s="1" t="s">
        <v>349</v>
      </c>
      <c r="I176" s="1"/>
      <c r="J176"/>
      <c r="K176"/>
      <c r="L176" s="1"/>
      <c r="AD176" s="1"/>
      <c r="AE176" s="20"/>
      <c r="AF176" s="1"/>
      <c r="AG176" s="1"/>
      <c r="AH176" s="1"/>
      <c r="AI176" s="1"/>
      <c r="AJ176" s="1"/>
      <c r="AK176" s="1"/>
      <c r="AL176" s="1"/>
      <c r="AM176" s="1"/>
      <c r="AN176" s="1"/>
      <c r="AO176" s="1"/>
      <c r="AP176" s="1"/>
      <c r="AQ176" s="1"/>
      <c r="AR176" s="1"/>
      <c r="AS176" s="1" t="s">
        <v>114</v>
      </c>
      <c r="AT176" s="2">
        <v>45</v>
      </c>
      <c r="AU176" s="1"/>
    </row>
    <row r="177" spans="5:47" x14ac:dyDescent="0.15">
      <c r="E177" s="7">
        <v>177</v>
      </c>
      <c r="H177" s="1" t="s">
        <v>351</v>
      </c>
      <c r="I177" s="1"/>
      <c r="J177"/>
      <c r="K177"/>
      <c r="L177"/>
      <c r="AD177" s="1"/>
      <c r="AE177" s="20"/>
      <c r="AF177" s="1"/>
      <c r="AG177" s="1"/>
      <c r="AH177" s="1"/>
      <c r="AI177" s="1"/>
      <c r="AJ177" s="1"/>
      <c r="AK177" s="1"/>
      <c r="AL177" s="1"/>
      <c r="AM177" s="1"/>
      <c r="AN177" s="1"/>
      <c r="AO177" s="1"/>
      <c r="AP177" s="1"/>
      <c r="AQ177" s="1"/>
      <c r="AR177" s="1"/>
      <c r="AS177" s="1" t="s">
        <v>71</v>
      </c>
      <c r="AT177" s="2">
        <v>46</v>
      </c>
      <c r="AU177" s="1"/>
    </row>
    <row r="178" spans="5:47" x14ac:dyDescent="0.15">
      <c r="E178" s="7">
        <v>178</v>
      </c>
      <c r="H178" s="1" t="s">
        <v>353</v>
      </c>
      <c r="I178" s="1"/>
      <c r="J178"/>
      <c r="K178"/>
      <c r="L178"/>
      <c r="AD178" s="1"/>
      <c r="AE178" s="20"/>
      <c r="AF178" s="1"/>
      <c r="AG178" s="1"/>
      <c r="AH178" s="1"/>
      <c r="AI178" s="1"/>
      <c r="AJ178" s="1"/>
      <c r="AK178" s="1"/>
      <c r="AL178" s="1"/>
      <c r="AM178" s="1"/>
      <c r="AN178" s="1"/>
      <c r="AO178" s="1"/>
      <c r="AP178" s="1"/>
      <c r="AQ178" s="1"/>
      <c r="AR178" s="1"/>
      <c r="AS178" s="1" t="s">
        <v>115</v>
      </c>
      <c r="AT178" s="2">
        <v>47</v>
      </c>
      <c r="AU178" s="1"/>
    </row>
    <row r="179" spans="5:47" x14ac:dyDescent="0.15">
      <c r="E179" s="7">
        <v>179</v>
      </c>
      <c r="H179" s="1" t="s">
        <v>355</v>
      </c>
      <c r="I179" s="1"/>
      <c r="J179"/>
      <c r="K179"/>
      <c r="L179"/>
      <c r="AD179" s="1"/>
      <c r="AE179" s="20"/>
      <c r="AF179" s="1"/>
      <c r="AG179" s="1"/>
      <c r="AH179" s="1"/>
      <c r="AI179" s="1"/>
      <c r="AJ179" s="1"/>
      <c r="AK179" s="1"/>
      <c r="AL179" s="1"/>
      <c r="AM179" s="1"/>
      <c r="AN179" s="1"/>
      <c r="AO179" s="1"/>
      <c r="AP179" s="1"/>
      <c r="AQ179" s="1"/>
      <c r="AR179" s="1"/>
      <c r="AS179" s="1" t="s">
        <v>116</v>
      </c>
      <c r="AT179" s="2">
        <v>49</v>
      </c>
      <c r="AU179" s="1"/>
    </row>
    <row r="180" spans="5:47" x14ac:dyDescent="0.15">
      <c r="E180" s="7">
        <v>180</v>
      </c>
      <c r="H180" s="1" t="s">
        <v>357</v>
      </c>
      <c r="I180" s="1"/>
      <c r="J180"/>
      <c r="K180"/>
      <c r="L180"/>
      <c r="AD180" s="1"/>
      <c r="AE180" s="20"/>
      <c r="AF180" s="1"/>
      <c r="AG180" s="1"/>
      <c r="AH180" s="1"/>
      <c r="AI180" s="1"/>
      <c r="AJ180" s="1"/>
      <c r="AK180" s="1"/>
      <c r="AL180" s="1"/>
      <c r="AM180" s="1"/>
      <c r="AN180" s="1"/>
      <c r="AO180" s="1"/>
      <c r="AP180" s="1"/>
      <c r="AQ180" s="1"/>
      <c r="AR180" s="1"/>
      <c r="AS180" s="1"/>
      <c r="AT180" s="1"/>
      <c r="AU180" s="1"/>
    </row>
    <row r="181" spans="5:47" x14ac:dyDescent="0.15">
      <c r="E181" s="7">
        <v>181</v>
      </c>
      <c r="H181" s="1" t="s">
        <v>359</v>
      </c>
      <c r="I181" s="1"/>
      <c r="J181"/>
      <c r="K181"/>
      <c r="L181"/>
      <c r="AD181" s="1"/>
      <c r="AE181" s="20"/>
      <c r="AF181" s="1"/>
      <c r="AG181" s="1"/>
      <c r="AH181" s="1"/>
      <c r="AI181" s="1"/>
      <c r="AJ181" s="1"/>
      <c r="AK181" s="1"/>
      <c r="AL181" s="1"/>
      <c r="AM181" s="1"/>
      <c r="AN181" s="1"/>
      <c r="AO181" s="1"/>
      <c r="AP181" s="1"/>
      <c r="AQ181" s="1"/>
      <c r="AR181" s="1"/>
      <c r="AS181" s="1"/>
      <c r="AT181" s="1"/>
      <c r="AU181" s="1"/>
    </row>
    <row r="182" spans="5:47" x14ac:dyDescent="0.15">
      <c r="E182" s="7">
        <v>182</v>
      </c>
      <c r="H182" s="1" t="s">
        <v>361</v>
      </c>
      <c r="I182" s="1"/>
      <c r="J182"/>
      <c r="K182"/>
      <c r="L182"/>
      <c r="AD182" s="1"/>
      <c r="AE182" s="20"/>
      <c r="AF182" s="1"/>
      <c r="AG182" s="1"/>
      <c r="AH182" s="1"/>
      <c r="AI182" s="1"/>
      <c r="AJ182" s="1"/>
      <c r="AK182" s="1"/>
      <c r="AL182" s="1"/>
      <c r="AM182" s="1"/>
      <c r="AN182" s="1"/>
      <c r="AO182" s="1"/>
      <c r="AP182" s="1"/>
      <c r="AQ182" s="1"/>
      <c r="AR182" s="1"/>
      <c r="AS182" s="1"/>
      <c r="AT182" s="1"/>
      <c r="AU182" s="1"/>
    </row>
    <row r="183" spans="5:47" x14ac:dyDescent="0.15">
      <c r="E183" s="7">
        <v>183</v>
      </c>
      <c r="H183" s="1" t="s">
        <v>159</v>
      </c>
      <c r="I183" s="1"/>
      <c r="J183"/>
      <c r="K183"/>
      <c r="L183"/>
      <c r="AD183" s="1"/>
      <c r="AE183" s="20"/>
      <c r="AF183" s="1"/>
      <c r="AG183" s="1"/>
      <c r="AH183" s="1"/>
      <c r="AI183" s="1"/>
      <c r="AJ183" s="1"/>
      <c r="AK183" s="1"/>
      <c r="AL183" s="1"/>
      <c r="AM183" s="1"/>
      <c r="AN183" s="1"/>
      <c r="AO183" s="1"/>
      <c r="AP183" s="1"/>
      <c r="AQ183" s="1"/>
      <c r="AR183" s="1"/>
      <c r="AS183" s="1"/>
      <c r="AT183" s="1"/>
      <c r="AU183" s="1"/>
    </row>
    <row r="184" spans="5:47" x14ac:dyDescent="0.15">
      <c r="E184" s="7">
        <v>184</v>
      </c>
      <c r="H184" s="1" t="s">
        <v>269</v>
      </c>
      <c r="I184" s="1"/>
      <c r="J184"/>
      <c r="K184"/>
      <c r="L184"/>
      <c r="AD184" s="1"/>
      <c r="AE184" s="20"/>
      <c r="AF184" s="1"/>
      <c r="AG184" s="1"/>
      <c r="AH184" s="1"/>
      <c r="AI184" s="1"/>
      <c r="AJ184" s="1"/>
      <c r="AK184" s="1"/>
      <c r="AL184" s="1"/>
      <c r="AM184" s="1"/>
      <c r="AN184" s="1"/>
      <c r="AO184" s="1"/>
      <c r="AP184" s="1"/>
      <c r="AQ184" s="1"/>
      <c r="AR184" s="1"/>
      <c r="AS184" s="1"/>
      <c r="AT184" s="1"/>
      <c r="AU184" s="1"/>
    </row>
    <row r="185" spans="5:47" x14ac:dyDescent="0.15">
      <c r="E185" s="7">
        <v>185</v>
      </c>
      <c r="H185" s="1" t="s">
        <v>365</v>
      </c>
      <c r="I185" s="1"/>
      <c r="J185"/>
      <c r="K185"/>
      <c r="L185"/>
      <c r="AD185" s="1"/>
      <c r="AE185" s="20"/>
      <c r="AF185" s="1"/>
      <c r="AG185" s="1"/>
      <c r="AH185" s="1"/>
      <c r="AI185" s="1"/>
      <c r="AJ185" s="1"/>
      <c r="AK185" s="1"/>
      <c r="AL185" s="1"/>
      <c r="AM185" s="1"/>
      <c r="AN185" s="1"/>
      <c r="AO185" s="1"/>
      <c r="AP185" s="1"/>
      <c r="AQ185" s="1"/>
      <c r="AR185" s="1"/>
      <c r="AS185" s="1"/>
      <c r="AT185" s="1"/>
      <c r="AU185" s="1"/>
    </row>
    <row r="186" spans="5:47" x14ac:dyDescent="0.15">
      <c r="E186" s="7">
        <v>186</v>
      </c>
      <c r="H186" s="1" t="s">
        <v>367</v>
      </c>
      <c r="I186" s="1"/>
      <c r="J186"/>
      <c r="K186"/>
      <c r="L186"/>
      <c r="AD186" s="1"/>
      <c r="AE186" s="20"/>
      <c r="AF186" s="1"/>
      <c r="AG186" s="1"/>
      <c r="AH186" s="1"/>
      <c r="AI186" s="1"/>
      <c r="AJ186" s="1"/>
      <c r="AK186" s="1"/>
      <c r="AL186" s="1"/>
      <c r="AM186" s="1"/>
      <c r="AN186" s="1"/>
      <c r="AO186" s="1"/>
      <c r="AP186" s="1"/>
      <c r="AQ186" s="1"/>
      <c r="AR186" s="1"/>
      <c r="AS186" s="1"/>
      <c r="AT186" s="1"/>
      <c r="AU186" s="1"/>
    </row>
    <row r="187" spans="5:47" x14ac:dyDescent="0.15">
      <c r="E187" s="7">
        <v>187</v>
      </c>
      <c r="H187" s="1" t="s">
        <v>369</v>
      </c>
      <c r="I187" s="1"/>
      <c r="J187"/>
      <c r="K187"/>
      <c r="L187"/>
      <c r="AD187" s="1"/>
      <c r="AE187" s="20"/>
      <c r="AF187" s="1"/>
      <c r="AG187" s="1"/>
      <c r="AH187" s="1"/>
      <c r="AI187" s="1"/>
      <c r="AJ187" s="1"/>
      <c r="AK187" s="1"/>
      <c r="AL187" s="1"/>
      <c r="AM187" s="1"/>
      <c r="AN187" s="1"/>
      <c r="AO187" s="1"/>
      <c r="AP187" s="1"/>
      <c r="AQ187" s="1"/>
      <c r="AR187" s="1"/>
      <c r="AS187" s="1"/>
      <c r="AT187" s="1"/>
      <c r="AU187" s="1"/>
    </row>
    <row r="188" spans="5:47" x14ac:dyDescent="0.15">
      <c r="E188" s="7">
        <v>188</v>
      </c>
      <c r="H188" s="1" t="s">
        <v>371</v>
      </c>
      <c r="I188" s="1"/>
      <c r="J188"/>
      <c r="K188"/>
      <c r="L188"/>
      <c r="AD188" s="1"/>
      <c r="AE188" s="20"/>
      <c r="AF188" s="1"/>
      <c r="AG188" s="1"/>
      <c r="AH188" s="1"/>
      <c r="AI188" s="1"/>
      <c r="AJ188" s="1"/>
      <c r="AK188" s="1"/>
      <c r="AL188" s="1"/>
      <c r="AM188" s="1"/>
      <c r="AN188" s="1"/>
      <c r="AO188" s="1"/>
      <c r="AP188" s="1"/>
      <c r="AQ188" s="1"/>
      <c r="AR188" s="1"/>
      <c r="AS188" s="1"/>
      <c r="AT188" s="1"/>
      <c r="AU188" s="1"/>
    </row>
    <row r="189" spans="5:47" x14ac:dyDescent="0.15">
      <c r="E189" s="7">
        <v>189</v>
      </c>
      <c r="H189" s="1" t="s">
        <v>373</v>
      </c>
      <c r="I189" s="1"/>
      <c r="J189"/>
      <c r="K189"/>
      <c r="L189"/>
      <c r="AD189" s="1"/>
      <c r="AE189" s="20"/>
      <c r="AF189" s="1"/>
      <c r="AG189" s="1"/>
      <c r="AH189" s="1"/>
      <c r="AI189" s="1"/>
      <c r="AJ189" s="1"/>
      <c r="AK189" s="1"/>
      <c r="AL189" s="1"/>
      <c r="AM189" s="1"/>
      <c r="AN189" s="1"/>
      <c r="AO189" s="1"/>
      <c r="AP189" s="1"/>
      <c r="AQ189" s="1"/>
      <c r="AR189" s="1"/>
      <c r="AS189" s="1"/>
      <c r="AT189" s="1"/>
      <c r="AU189" s="1"/>
    </row>
    <row r="190" spans="5:47" x14ac:dyDescent="0.15">
      <c r="E190" s="7">
        <v>190</v>
      </c>
      <c r="H190" s="1" t="s">
        <v>375</v>
      </c>
      <c r="I190" s="1"/>
      <c r="J190" t="s">
        <v>139</v>
      </c>
      <c r="K190"/>
      <c r="L190"/>
      <c r="M190"/>
      <c r="AD190" s="1"/>
      <c r="AE190" s="20"/>
      <c r="AF190" s="1"/>
      <c r="AG190" s="1"/>
      <c r="AH190" s="1"/>
      <c r="AI190" s="1"/>
      <c r="AJ190" s="1"/>
      <c r="AK190" s="1"/>
      <c r="AL190" s="1"/>
      <c r="AM190" s="1"/>
      <c r="AN190" s="1"/>
      <c r="AO190" s="1"/>
      <c r="AP190" s="1"/>
      <c r="AQ190" s="1"/>
      <c r="AR190" s="1"/>
      <c r="AS190" s="1"/>
      <c r="AT190" s="1"/>
      <c r="AU190" s="1"/>
    </row>
    <row r="191" spans="5:47" x14ac:dyDescent="0.15">
      <c r="E191" s="7">
        <v>191</v>
      </c>
      <c r="H191" s="1" t="s">
        <v>377</v>
      </c>
      <c r="J191" s="1" t="s">
        <v>381</v>
      </c>
      <c r="L191"/>
      <c r="M191"/>
      <c r="AD191" s="1"/>
      <c r="AE191" s="20"/>
      <c r="AF191" s="1"/>
      <c r="AG191" s="1"/>
      <c r="AH191" s="1"/>
      <c r="AI191" s="1"/>
      <c r="AJ191" s="1"/>
      <c r="AK191" s="1"/>
      <c r="AL191" s="1"/>
      <c r="AM191" s="1"/>
      <c r="AN191" s="1"/>
      <c r="AO191" s="1"/>
      <c r="AP191" s="1"/>
      <c r="AQ191" s="1"/>
      <c r="AR191" s="1"/>
      <c r="AS191" s="1"/>
      <c r="AT191" s="1"/>
      <c r="AU191" s="1"/>
    </row>
    <row r="192" spans="5:47" x14ac:dyDescent="0.15">
      <c r="E192" s="7">
        <v>192</v>
      </c>
      <c r="H192" s="1" t="s">
        <v>379</v>
      </c>
      <c r="I192" s="1"/>
      <c r="J192" s="1" t="s">
        <v>383</v>
      </c>
      <c r="K192"/>
      <c r="M192"/>
      <c r="AD192" s="1"/>
      <c r="AE192" s="20"/>
      <c r="AF192" s="1"/>
      <c r="AG192" s="1"/>
      <c r="AH192" s="1"/>
      <c r="AI192" s="1"/>
      <c r="AJ192" s="1"/>
      <c r="AK192" s="1"/>
      <c r="AL192" s="1"/>
      <c r="AM192" s="1"/>
      <c r="AN192" s="1"/>
      <c r="AO192" s="1"/>
      <c r="AP192" s="1"/>
      <c r="AQ192" s="1"/>
      <c r="AR192" s="1"/>
      <c r="AS192" s="1"/>
      <c r="AT192" s="1"/>
      <c r="AU192" s="1"/>
    </row>
    <row r="193" spans="5:47" x14ac:dyDescent="0.15">
      <c r="E193" s="7">
        <v>193</v>
      </c>
      <c r="H193" s="173" t="s">
        <v>829</v>
      </c>
      <c r="I193" s="1"/>
      <c r="J193" s="1" t="s">
        <v>385</v>
      </c>
      <c r="K193"/>
      <c r="M193"/>
      <c r="AD193" s="1"/>
      <c r="AE193" s="20"/>
      <c r="AF193" s="1"/>
      <c r="AG193" s="1"/>
      <c r="AH193" s="1"/>
      <c r="AI193" s="1"/>
      <c r="AJ193" s="1"/>
      <c r="AK193" s="1"/>
      <c r="AL193" s="1"/>
      <c r="AM193" s="1"/>
      <c r="AN193" s="1"/>
      <c r="AO193" s="1"/>
      <c r="AP193" s="1"/>
      <c r="AQ193" s="1"/>
      <c r="AR193" s="1"/>
      <c r="AS193" s="1"/>
      <c r="AT193" s="1"/>
      <c r="AU193" s="1"/>
    </row>
    <row r="194" spans="5:47" x14ac:dyDescent="0.15">
      <c r="E194" s="7">
        <v>194</v>
      </c>
      <c r="H194" s="1" t="s">
        <v>417</v>
      </c>
      <c r="I194" s="1"/>
      <c r="J194" s="1" t="s">
        <v>387</v>
      </c>
      <c r="K194"/>
      <c r="L194"/>
      <c r="AD194" s="1"/>
      <c r="AE194" s="20"/>
      <c r="AF194" s="1"/>
      <c r="AG194" s="1"/>
      <c r="AH194" s="1"/>
      <c r="AI194" s="1"/>
      <c r="AJ194" s="1"/>
      <c r="AK194" s="1"/>
      <c r="AL194" s="1"/>
      <c r="AM194" s="1"/>
      <c r="AN194" s="1"/>
      <c r="AO194" s="1"/>
      <c r="AP194" s="1"/>
      <c r="AQ194" s="1"/>
      <c r="AR194" s="1"/>
      <c r="AS194" s="1"/>
      <c r="AT194" s="1"/>
      <c r="AU194" s="1"/>
    </row>
    <row r="195" spans="5:47" x14ac:dyDescent="0.15">
      <c r="E195" s="7">
        <v>195</v>
      </c>
      <c r="H195" s="1" t="s">
        <v>419</v>
      </c>
      <c r="I195" s="1"/>
      <c r="J195" s="1" t="s">
        <v>389</v>
      </c>
      <c r="K195"/>
      <c r="L195"/>
      <c r="AD195" s="1"/>
      <c r="AE195" s="20"/>
      <c r="AF195" s="1"/>
      <c r="AG195" s="1"/>
      <c r="AH195" s="1"/>
      <c r="AI195" s="1"/>
      <c r="AJ195" s="1"/>
      <c r="AK195" s="1"/>
      <c r="AL195" s="1"/>
      <c r="AM195" s="1"/>
      <c r="AN195" s="1"/>
      <c r="AO195" s="1"/>
      <c r="AP195" s="1"/>
      <c r="AQ195" s="1"/>
      <c r="AR195" s="1"/>
      <c r="AS195" s="1"/>
      <c r="AT195" s="1"/>
      <c r="AU195" s="1"/>
    </row>
    <row r="196" spans="5:47" x14ac:dyDescent="0.15">
      <c r="E196" s="7">
        <v>196</v>
      </c>
      <c r="H196" s="1" t="s">
        <v>421</v>
      </c>
      <c r="I196" s="1"/>
      <c r="J196" s="1" t="s">
        <v>489</v>
      </c>
      <c r="K196"/>
      <c r="L196"/>
      <c r="M196"/>
      <c r="AD196" s="1"/>
      <c r="AE196" s="20"/>
      <c r="AF196" s="1"/>
      <c r="AG196" s="1"/>
      <c r="AH196" s="1"/>
      <c r="AI196" s="1"/>
      <c r="AJ196" s="1"/>
      <c r="AK196" s="1"/>
      <c r="AL196" s="1"/>
      <c r="AM196" s="1"/>
      <c r="AN196" s="1"/>
      <c r="AO196" s="1"/>
      <c r="AP196" s="1"/>
      <c r="AQ196" s="1"/>
      <c r="AR196" s="1"/>
      <c r="AS196" s="1"/>
      <c r="AT196" s="1"/>
      <c r="AU196" s="1"/>
    </row>
    <row r="197" spans="5:47" x14ac:dyDescent="0.15">
      <c r="E197" s="7">
        <v>197</v>
      </c>
      <c r="H197" s="1" t="s">
        <v>423</v>
      </c>
      <c r="I197" s="1"/>
      <c r="J197" s="1" t="s">
        <v>391</v>
      </c>
      <c r="K197"/>
      <c r="L197"/>
      <c r="M197"/>
      <c r="AD197" s="1"/>
      <c r="AE197" s="20"/>
      <c r="AF197" s="1"/>
      <c r="AG197" s="1"/>
      <c r="AH197" s="1"/>
      <c r="AI197" s="1"/>
      <c r="AJ197" s="1"/>
      <c r="AK197" s="1"/>
      <c r="AL197" s="1"/>
      <c r="AM197" s="1"/>
      <c r="AN197" s="1"/>
      <c r="AO197" s="1"/>
      <c r="AP197" s="1"/>
      <c r="AQ197" s="1"/>
      <c r="AR197" s="1"/>
      <c r="AS197" s="1"/>
      <c r="AT197" s="1"/>
      <c r="AU197" s="1"/>
    </row>
    <row r="198" spans="5:47" x14ac:dyDescent="0.15">
      <c r="E198" s="7">
        <v>198</v>
      </c>
      <c r="H198" s="173" t="s">
        <v>821</v>
      </c>
      <c r="I198" s="1"/>
      <c r="J198" s="1" t="s">
        <v>393</v>
      </c>
      <c r="K198"/>
      <c r="L198"/>
      <c r="M198"/>
      <c r="AD198" s="1"/>
      <c r="AE198" s="20"/>
      <c r="AF198" s="1"/>
      <c r="AG198" s="1"/>
      <c r="AH198" s="1"/>
      <c r="AI198" s="1"/>
      <c r="AJ198" s="1"/>
      <c r="AK198" s="1"/>
      <c r="AL198" s="1"/>
      <c r="AM198" s="1"/>
      <c r="AN198" s="1"/>
      <c r="AO198" s="1"/>
      <c r="AP198" s="1"/>
      <c r="AQ198" s="1"/>
      <c r="AR198" s="1"/>
      <c r="AS198" s="1"/>
      <c r="AT198" s="1"/>
      <c r="AU198" s="1"/>
    </row>
    <row r="199" spans="5:47" x14ac:dyDescent="0.15">
      <c r="E199" s="7">
        <v>199</v>
      </c>
      <c r="H199" s="173" t="s">
        <v>825</v>
      </c>
      <c r="I199" s="1"/>
      <c r="J199" s="1" t="s">
        <v>395</v>
      </c>
      <c r="K199"/>
      <c r="L199"/>
      <c r="M199"/>
      <c r="AD199" s="1"/>
      <c r="AE199" s="20"/>
      <c r="AF199" s="1"/>
      <c r="AG199" s="1"/>
      <c r="AH199" s="1"/>
      <c r="AI199" s="1"/>
      <c r="AJ199" s="1"/>
      <c r="AK199" s="1"/>
      <c r="AL199" s="1"/>
      <c r="AM199" s="1"/>
      <c r="AN199" s="1"/>
      <c r="AO199" s="1"/>
      <c r="AP199" s="1"/>
      <c r="AQ199" s="1"/>
      <c r="AR199" s="1"/>
      <c r="AS199" s="1"/>
      <c r="AT199" s="1"/>
      <c r="AU199" s="1"/>
    </row>
    <row r="200" spans="5:47" x14ac:dyDescent="0.15">
      <c r="E200" s="7">
        <v>200</v>
      </c>
      <c r="H200" s="1" t="s">
        <v>429</v>
      </c>
      <c r="J200" s="1" t="s">
        <v>397</v>
      </c>
      <c r="K200"/>
      <c r="L200"/>
      <c r="M200"/>
      <c r="AD200" s="1"/>
      <c r="AE200" s="20"/>
      <c r="AF200" s="1"/>
      <c r="AG200" s="1"/>
      <c r="AH200" s="1"/>
      <c r="AI200" s="1"/>
      <c r="AJ200" s="1"/>
      <c r="AK200" s="1"/>
      <c r="AL200" s="1"/>
      <c r="AM200" s="1"/>
      <c r="AN200" s="1"/>
      <c r="AO200" s="1"/>
      <c r="AP200" s="1"/>
      <c r="AQ200" s="1"/>
      <c r="AR200" s="1"/>
      <c r="AS200" s="1"/>
      <c r="AT200" s="1"/>
      <c r="AU200" s="1"/>
    </row>
    <row r="201" spans="5:47" x14ac:dyDescent="0.15">
      <c r="E201" s="7">
        <v>201</v>
      </c>
      <c r="H201" s="1" t="s">
        <v>431</v>
      </c>
      <c r="J201" s="1" t="s">
        <v>168</v>
      </c>
      <c r="K201"/>
      <c r="L201"/>
      <c r="M201"/>
      <c r="AD201" s="1"/>
      <c r="AE201" s="20"/>
      <c r="AF201" s="1"/>
      <c r="AG201" s="1"/>
      <c r="AH201" s="1"/>
      <c r="AI201" s="1"/>
      <c r="AJ201" s="1"/>
      <c r="AK201" s="1"/>
      <c r="AL201" s="1"/>
      <c r="AM201" s="1"/>
      <c r="AN201" s="1"/>
      <c r="AO201" s="1"/>
      <c r="AP201" s="1"/>
      <c r="AQ201" s="1"/>
      <c r="AR201" s="1"/>
      <c r="AS201" s="1"/>
      <c r="AT201" s="1"/>
      <c r="AU201" s="1"/>
    </row>
    <row r="202" spans="5:47" x14ac:dyDescent="0.15">
      <c r="H202" s="1"/>
      <c r="J202" s="1" t="s">
        <v>270</v>
      </c>
      <c r="K202"/>
      <c r="L202"/>
      <c r="M202"/>
      <c r="AD202" s="1"/>
      <c r="AE202" s="20"/>
      <c r="AF202" s="1"/>
      <c r="AG202" s="1"/>
      <c r="AH202" s="1"/>
      <c r="AI202" s="1"/>
      <c r="AJ202" s="1"/>
      <c r="AK202" s="1"/>
      <c r="AL202" s="1"/>
      <c r="AM202" s="1"/>
      <c r="AN202" s="1"/>
      <c r="AO202" s="1"/>
      <c r="AP202" s="1"/>
      <c r="AQ202" s="1"/>
      <c r="AR202" s="1"/>
      <c r="AS202" s="1"/>
      <c r="AT202" s="1"/>
      <c r="AU202" s="1"/>
    </row>
    <row r="203" spans="5:47" x14ac:dyDescent="0.15">
      <c r="H203" s="1"/>
      <c r="J203" s="1" t="s">
        <v>401</v>
      </c>
      <c r="K203"/>
      <c r="L203"/>
      <c r="M203"/>
      <c r="AD203" s="1"/>
      <c r="AE203" s="20"/>
      <c r="AF203" s="1"/>
      <c r="AG203" s="1"/>
      <c r="AH203" s="1"/>
      <c r="AI203" s="1"/>
      <c r="AJ203" s="1"/>
      <c r="AK203" s="1"/>
      <c r="AL203" s="1"/>
      <c r="AM203" s="1"/>
      <c r="AN203" s="1"/>
      <c r="AO203" s="1"/>
      <c r="AP203" s="1"/>
      <c r="AQ203" s="1"/>
      <c r="AR203" s="1"/>
      <c r="AS203" s="1"/>
      <c r="AT203" s="1"/>
      <c r="AU203" s="1"/>
    </row>
    <row r="204" spans="5:47" x14ac:dyDescent="0.15">
      <c r="H204" s="1"/>
      <c r="J204" s="1" t="s">
        <v>403</v>
      </c>
      <c r="K204"/>
      <c r="L204"/>
      <c r="M204"/>
      <c r="AD204" s="1"/>
      <c r="AE204" s="20"/>
      <c r="AF204" s="1"/>
      <c r="AG204" s="1"/>
      <c r="AH204" s="1"/>
      <c r="AI204" s="1"/>
      <c r="AJ204" s="1"/>
      <c r="AK204" s="1"/>
      <c r="AL204" s="1"/>
      <c r="AM204" s="1"/>
      <c r="AN204" s="1"/>
      <c r="AO204" s="1"/>
      <c r="AP204" s="1"/>
      <c r="AQ204" s="1"/>
      <c r="AR204" s="1"/>
      <c r="AS204" s="1"/>
      <c r="AT204" s="1"/>
      <c r="AU204" s="1"/>
    </row>
    <row r="205" spans="5:47" x14ac:dyDescent="0.15">
      <c r="H205" s="1"/>
      <c r="J205" s="1" t="s">
        <v>405</v>
      </c>
      <c r="K205"/>
      <c r="L205"/>
      <c r="M205"/>
      <c r="AD205" s="1"/>
      <c r="AE205" s="20"/>
      <c r="AF205" s="1"/>
      <c r="AG205" s="1"/>
      <c r="AH205" s="1"/>
      <c r="AI205" s="1"/>
      <c r="AJ205" s="1"/>
      <c r="AK205" s="1"/>
      <c r="AL205" s="1"/>
      <c r="AM205" s="1"/>
      <c r="AN205" s="1"/>
      <c r="AO205" s="1"/>
      <c r="AP205" s="1"/>
      <c r="AQ205" s="1"/>
      <c r="AR205" s="1"/>
      <c r="AS205" s="1"/>
      <c r="AT205" s="1"/>
      <c r="AU205" s="1"/>
    </row>
    <row r="206" spans="5:47" x14ac:dyDescent="0.15">
      <c r="H206" s="1"/>
      <c r="J206" s="1" t="s">
        <v>407</v>
      </c>
      <c r="K206"/>
      <c r="L206"/>
      <c r="M206"/>
      <c r="AD206" s="1"/>
      <c r="AE206" s="20"/>
      <c r="AF206" s="1"/>
      <c r="AG206" s="1"/>
      <c r="AH206" s="1"/>
      <c r="AI206" s="1"/>
      <c r="AJ206" s="1"/>
      <c r="AK206" s="1"/>
      <c r="AL206" s="1"/>
      <c r="AM206" s="1"/>
      <c r="AN206" s="1"/>
      <c r="AO206" s="1"/>
      <c r="AP206" s="1"/>
      <c r="AQ206" s="1"/>
      <c r="AR206" s="1"/>
      <c r="AS206" s="1"/>
      <c r="AT206" s="1"/>
      <c r="AU206" s="1"/>
    </row>
    <row r="207" spans="5:47" x14ac:dyDescent="0.15">
      <c r="H207" s="1"/>
      <c r="J207" s="1" t="s">
        <v>409</v>
      </c>
      <c r="K207"/>
      <c r="L207"/>
      <c r="M207"/>
      <c r="AD207" s="1"/>
      <c r="AE207" s="20"/>
      <c r="AF207" s="1"/>
      <c r="AG207" s="1"/>
      <c r="AH207" s="1"/>
      <c r="AI207" s="1"/>
      <c r="AJ207" s="1"/>
      <c r="AK207" s="1"/>
      <c r="AL207" s="1"/>
      <c r="AM207" s="1"/>
      <c r="AN207" s="1"/>
      <c r="AO207" s="1"/>
      <c r="AP207" s="1"/>
      <c r="AQ207" s="1"/>
      <c r="AR207" s="1"/>
      <c r="AS207" s="1"/>
      <c r="AT207" s="1"/>
      <c r="AU207" s="1"/>
    </row>
    <row r="208" spans="5:47" x14ac:dyDescent="0.15">
      <c r="H208" s="1"/>
      <c r="J208" s="1" t="s">
        <v>411</v>
      </c>
      <c r="K208"/>
      <c r="L208"/>
      <c r="M208"/>
      <c r="AD208" s="1"/>
      <c r="AE208" s="20"/>
      <c r="AF208" s="1"/>
      <c r="AG208" s="1"/>
      <c r="AH208" s="1"/>
      <c r="AI208" s="1"/>
      <c r="AJ208" s="1"/>
      <c r="AK208" s="1"/>
      <c r="AL208" s="1"/>
      <c r="AM208" s="1"/>
      <c r="AN208" s="1"/>
      <c r="AO208" s="1"/>
      <c r="AP208" s="1"/>
      <c r="AQ208" s="1"/>
      <c r="AR208" s="1"/>
      <c r="AS208" s="1"/>
      <c r="AT208" s="1"/>
      <c r="AU208" s="1"/>
    </row>
    <row r="209" spans="8:47" x14ac:dyDescent="0.15">
      <c r="J209" s="1" t="s">
        <v>413</v>
      </c>
      <c r="K209"/>
      <c r="L209"/>
      <c r="M209"/>
      <c r="AD209" s="1"/>
      <c r="AE209" s="20"/>
      <c r="AF209" s="1"/>
      <c r="AG209" s="1"/>
      <c r="AH209" s="1"/>
      <c r="AI209" s="1"/>
      <c r="AJ209" s="1"/>
      <c r="AK209" s="1"/>
      <c r="AL209" s="1"/>
      <c r="AM209" s="1"/>
      <c r="AN209" s="1"/>
      <c r="AO209" s="1"/>
      <c r="AP209" s="1"/>
      <c r="AQ209" s="1"/>
      <c r="AR209" s="1"/>
      <c r="AS209" s="1"/>
      <c r="AT209" s="1"/>
      <c r="AU209" s="1"/>
    </row>
    <row r="210" spans="8:47" x14ac:dyDescent="0.15">
      <c r="J210" s="1" t="s">
        <v>415</v>
      </c>
      <c r="L210"/>
      <c r="M210"/>
      <c r="AD210" s="1"/>
      <c r="AE210" s="20"/>
      <c r="AF210" s="1"/>
      <c r="AG210" s="1"/>
      <c r="AH210" s="1"/>
      <c r="AI210" s="1"/>
      <c r="AJ210" s="1"/>
      <c r="AK210" s="1"/>
      <c r="AL210" s="1"/>
      <c r="AM210" s="1"/>
      <c r="AN210" s="1"/>
      <c r="AO210" s="1"/>
      <c r="AP210" s="1"/>
      <c r="AQ210" s="1"/>
      <c r="AR210" s="1"/>
      <c r="AS210" s="1"/>
      <c r="AT210" s="1"/>
      <c r="AU210" s="1"/>
    </row>
    <row r="211" spans="8:47" x14ac:dyDescent="0.15">
      <c r="J211" s="1" t="s">
        <v>425</v>
      </c>
      <c r="L211"/>
      <c r="M211"/>
      <c r="AD211" s="1"/>
      <c r="AE211" s="20"/>
      <c r="AF211" s="1"/>
      <c r="AG211" s="1"/>
      <c r="AH211" s="1"/>
      <c r="AI211" s="1"/>
      <c r="AJ211" s="1"/>
      <c r="AK211" s="1"/>
      <c r="AL211" s="1"/>
      <c r="AM211" s="1"/>
      <c r="AN211" s="1"/>
      <c r="AO211" s="1"/>
      <c r="AP211" s="1"/>
      <c r="AQ211" s="1"/>
      <c r="AR211" s="1"/>
      <c r="AS211" s="1"/>
      <c r="AT211" s="1"/>
      <c r="AU211" s="1"/>
    </row>
    <row r="212" spans="8:47" x14ac:dyDescent="0.15">
      <c r="J212" s="1" t="s">
        <v>833</v>
      </c>
      <c r="M212"/>
      <c r="AD212" s="1"/>
      <c r="AE212" s="20"/>
      <c r="AF212" s="1"/>
      <c r="AG212" s="1"/>
      <c r="AH212" s="1"/>
      <c r="AI212" s="1"/>
      <c r="AJ212" s="1"/>
      <c r="AK212" s="1"/>
      <c r="AL212" s="1"/>
      <c r="AM212" s="1"/>
      <c r="AN212" s="1"/>
      <c r="AO212" s="1"/>
      <c r="AP212" s="1"/>
      <c r="AQ212" s="1"/>
      <c r="AR212" s="1"/>
      <c r="AS212" s="1"/>
      <c r="AT212" s="1"/>
      <c r="AU212" s="1"/>
    </row>
    <row r="213" spans="8:47" x14ac:dyDescent="0.15">
      <c r="J213" s="1" t="s">
        <v>427</v>
      </c>
      <c r="M213"/>
      <c r="AD213" s="1"/>
      <c r="AE213" s="20"/>
      <c r="AF213" s="1"/>
      <c r="AG213" s="1"/>
      <c r="AH213" s="1"/>
      <c r="AI213" s="1"/>
      <c r="AJ213" s="1"/>
      <c r="AK213" s="1"/>
      <c r="AL213" s="1"/>
      <c r="AM213" s="1"/>
      <c r="AN213" s="1"/>
      <c r="AO213" s="1"/>
      <c r="AP213" s="1"/>
      <c r="AQ213" s="1"/>
      <c r="AR213" s="1"/>
      <c r="AS213" s="1"/>
      <c r="AT213" s="1"/>
      <c r="AU213" s="1"/>
    </row>
    <row r="214" spans="8:47" x14ac:dyDescent="0.15">
      <c r="J214" s="1" t="s">
        <v>837</v>
      </c>
      <c r="AD214" s="1"/>
      <c r="AE214" s="20"/>
      <c r="AF214" s="1"/>
      <c r="AG214" s="1"/>
      <c r="AH214" s="1"/>
      <c r="AI214" s="1"/>
      <c r="AJ214" s="1"/>
      <c r="AK214" s="1"/>
      <c r="AL214" s="1"/>
      <c r="AM214" s="1"/>
      <c r="AN214" s="1"/>
      <c r="AO214" s="1"/>
      <c r="AP214" s="1"/>
      <c r="AQ214" s="1"/>
      <c r="AR214" s="1"/>
      <c r="AS214" s="1"/>
      <c r="AT214" s="1"/>
      <c r="AU214" s="1"/>
    </row>
    <row r="215" spans="8:47" x14ac:dyDescent="0.15">
      <c r="J215" s="3" t="s">
        <v>841</v>
      </c>
      <c r="AD215" s="1"/>
      <c r="AE215" s="20"/>
      <c r="AF215" s="1"/>
      <c r="AG215" s="1"/>
      <c r="AH215" s="1"/>
      <c r="AI215" s="1"/>
      <c r="AJ215" s="1"/>
      <c r="AK215" s="1"/>
      <c r="AL215" s="1"/>
      <c r="AM215" s="1"/>
      <c r="AN215" s="1"/>
      <c r="AO215" s="1"/>
      <c r="AP215" s="1"/>
      <c r="AQ215" s="1"/>
      <c r="AR215" s="1"/>
      <c r="AS215" s="1"/>
      <c r="AT215" s="1"/>
      <c r="AU215" s="1"/>
    </row>
    <row r="216" spans="8:47" x14ac:dyDescent="0.15">
      <c r="J216" s="1" t="s">
        <v>433</v>
      </c>
      <c r="AD216" s="1"/>
      <c r="AE216" s="20"/>
      <c r="AF216" s="1"/>
      <c r="AG216" s="1"/>
      <c r="AH216" s="1"/>
      <c r="AI216" s="1"/>
      <c r="AJ216" s="1"/>
      <c r="AK216" s="1"/>
      <c r="AL216" s="1"/>
      <c r="AM216" s="1"/>
      <c r="AN216" s="1"/>
      <c r="AO216" s="1"/>
      <c r="AP216" s="1"/>
      <c r="AQ216" s="1"/>
      <c r="AR216" s="1"/>
      <c r="AS216" s="1"/>
      <c r="AT216" s="1"/>
      <c r="AU216" s="1"/>
    </row>
    <row r="217" spans="8:47" x14ac:dyDescent="0.15">
      <c r="J217" s="1" t="s">
        <v>435</v>
      </c>
      <c r="AD217" s="1"/>
      <c r="AE217" s="20"/>
      <c r="AF217" s="1"/>
      <c r="AG217" s="1"/>
      <c r="AH217" s="1"/>
      <c r="AI217" s="1"/>
      <c r="AJ217" s="1"/>
      <c r="AK217" s="1"/>
      <c r="AL217" s="1"/>
      <c r="AM217" s="1"/>
      <c r="AN217" s="1"/>
      <c r="AO217" s="1"/>
      <c r="AP217" s="1"/>
      <c r="AQ217" s="1"/>
      <c r="AR217" s="1"/>
      <c r="AS217" s="1"/>
      <c r="AT217" s="1"/>
      <c r="AU217" s="1"/>
    </row>
    <row r="218" spans="8:47" x14ac:dyDescent="0.15">
      <c r="J218"/>
      <c r="AD218" s="1"/>
      <c r="AE218" s="20"/>
      <c r="AF218" s="1"/>
      <c r="AG218" s="1"/>
      <c r="AH218" s="1"/>
      <c r="AI218" s="1"/>
      <c r="AJ218" s="1"/>
      <c r="AK218" s="1"/>
      <c r="AL218" s="1"/>
      <c r="AM218" s="1"/>
      <c r="AN218" s="1"/>
      <c r="AO218" s="1"/>
      <c r="AP218" s="1"/>
      <c r="AQ218" s="1"/>
      <c r="AR218" s="1"/>
      <c r="AS218" s="1"/>
      <c r="AT218" s="1"/>
      <c r="AU218" s="1"/>
    </row>
    <row r="219" spans="8:47" x14ac:dyDescent="0.15">
      <c r="J219"/>
      <c r="AD219" s="1"/>
      <c r="AE219" s="20"/>
      <c r="AF219" s="1"/>
      <c r="AG219" s="1"/>
      <c r="AH219" s="1"/>
      <c r="AI219" s="1"/>
      <c r="AJ219" s="1"/>
      <c r="AK219" s="1"/>
      <c r="AL219" s="1"/>
      <c r="AM219" s="1"/>
      <c r="AN219" s="1"/>
      <c r="AO219" s="1"/>
      <c r="AP219" s="1"/>
      <c r="AQ219" s="1"/>
      <c r="AR219" s="1"/>
      <c r="AS219" s="1"/>
      <c r="AT219" s="1"/>
      <c r="AU219" s="1"/>
    </row>
    <row r="220" spans="8:47" x14ac:dyDescent="0.15">
      <c r="AD220" s="1"/>
      <c r="AE220" s="20"/>
      <c r="AF220" s="1"/>
      <c r="AG220" s="1"/>
      <c r="AH220" s="1"/>
      <c r="AI220" s="1"/>
      <c r="AJ220" s="1"/>
      <c r="AK220" s="1"/>
      <c r="AL220" s="1"/>
      <c r="AM220" s="1"/>
      <c r="AN220" s="1"/>
      <c r="AO220" s="1"/>
      <c r="AP220" s="1"/>
      <c r="AQ220" s="1"/>
      <c r="AR220" s="1"/>
      <c r="AS220" s="1"/>
      <c r="AT220" s="1"/>
      <c r="AU220" s="1"/>
    </row>
    <row r="221" spans="8:47" x14ac:dyDescent="0.15">
      <c r="AD221" s="1"/>
      <c r="AE221" s="20"/>
      <c r="AF221" s="1"/>
      <c r="AG221" s="1"/>
      <c r="AH221" s="1"/>
      <c r="AI221" s="1"/>
      <c r="AJ221" s="1"/>
      <c r="AK221" s="1"/>
      <c r="AL221" s="1"/>
      <c r="AM221" s="1"/>
      <c r="AN221" s="1"/>
      <c r="AO221" s="1"/>
      <c r="AP221" s="1"/>
      <c r="AQ221" s="1"/>
      <c r="AR221" s="1"/>
      <c r="AS221" s="1"/>
      <c r="AT221" s="1"/>
      <c r="AU221" s="1"/>
    </row>
    <row r="222" spans="8:47" x14ac:dyDescent="0.15">
      <c r="J222" s="7" t="s">
        <v>899</v>
      </c>
      <c r="L222" s="7" t="s">
        <v>900</v>
      </c>
      <c r="AD222" s="1"/>
      <c r="AE222" s="20"/>
      <c r="AF222" s="1"/>
      <c r="AG222" s="1"/>
      <c r="AH222" s="1"/>
      <c r="AI222" s="1"/>
      <c r="AJ222" s="1"/>
      <c r="AK222" s="1"/>
      <c r="AL222" s="1"/>
      <c r="AM222" s="1"/>
      <c r="AN222" s="1"/>
      <c r="AO222" s="1"/>
      <c r="AP222" s="1"/>
      <c r="AQ222" s="1"/>
      <c r="AR222" s="1"/>
      <c r="AS222" s="1"/>
      <c r="AT222" s="1"/>
      <c r="AU222" s="1"/>
    </row>
    <row r="223" spans="8:47" x14ac:dyDescent="0.15">
      <c r="H223" t="s">
        <v>593</v>
      </c>
      <c r="I223" s="35"/>
      <c r="J223" s="197" t="s">
        <v>909</v>
      </c>
      <c r="K223" s="37"/>
      <c r="L223" t="s">
        <v>901</v>
      </c>
      <c r="AD223" s="1"/>
      <c r="AE223" s="20"/>
      <c r="AF223" s="1"/>
      <c r="AG223" s="1"/>
      <c r="AH223" s="1"/>
      <c r="AI223" s="1"/>
      <c r="AJ223" s="1"/>
      <c r="AK223" s="1"/>
      <c r="AL223" s="1"/>
      <c r="AM223" s="1"/>
      <c r="AN223" s="1"/>
      <c r="AO223" s="1"/>
      <c r="AP223" s="1"/>
      <c r="AQ223" s="1"/>
      <c r="AR223" s="1"/>
      <c r="AS223" s="1"/>
      <c r="AT223" s="1"/>
      <c r="AU223" s="1"/>
    </row>
    <row r="224" spans="8:47" x14ac:dyDescent="0.15">
      <c r="H224" t="s">
        <v>594</v>
      </c>
      <c r="I224" s="35"/>
      <c r="J224" s="197" t="s">
        <v>910</v>
      </c>
      <c r="K224" s="37"/>
      <c r="L224" t="s">
        <v>901</v>
      </c>
      <c r="AD224" s="1"/>
      <c r="AE224" s="20"/>
      <c r="AF224" s="1"/>
      <c r="AG224" s="1"/>
      <c r="AH224" s="1"/>
      <c r="AI224" s="1"/>
      <c r="AJ224" s="1"/>
      <c r="AK224" s="1"/>
      <c r="AL224" s="1"/>
      <c r="AM224" s="1"/>
      <c r="AN224" s="1"/>
      <c r="AO224" s="1"/>
      <c r="AP224" s="1"/>
      <c r="AQ224" s="1"/>
      <c r="AR224" s="1"/>
      <c r="AS224" s="1"/>
      <c r="AT224" s="1"/>
      <c r="AU224" s="1"/>
    </row>
    <row r="225" spans="8:47" x14ac:dyDescent="0.15">
      <c r="H225" t="s">
        <v>595</v>
      </c>
      <c r="I225" s="35"/>
      <c r="J225" s="197" t="s">
        <v>911</v>
      </c>
      <c r="K225" s="37"/>
      <c r="L225" t="s">
        <v>901</v>
      </c>
      <c r="AD225" s="1"/>
      <c r="AE225" s="20"/>
      <c r="AF225" s="1"/>
      <c r="AG225" s="1"/>
      <c r="AH225" s="1"/>
      <c r="AI225" s="1"/>
      <c r="AJ225" s="1"/>
      <c r="AK225" s="1"/>
      <c r="AL225" s="1"/>
      <c r="AM225" s="1"/>
      <c r="AN225" s="1"/>
      <c r="AO225" s="1"/>
      <c r="AP225" s="1"/>
      <c r="AQ225" s="1"/>
      <c r="AR225" s="1"/>
      <c r="AS225" s="1"/>
      <c r="AT225" s="1"/>
      <c r="AU225" s="1"/>
    </row>
    <row r="226" spans="8:47" x14ac:dyDescent="0.15">
      <c r="H226" t="s">
        <v>596</v>
      </c>
      <c r="I226" s="35"/>
      <c r="J226" s="197" t="s">
        <v>912</v>
      </c>
      <c r="K226" s="37"/>
      <c r="L226" t="s">
        <v>901</v>
      </c>
      <c r="AD226" s="1"/>
      <c r="AE226" s="20"/>
      <c r="AF226" s="1"/>
      <c r="AG226" s="1"/>
      <c r="AH226" s="1"/>
      <c r="AI226" s="1"/>
      <c r="AJ226" s="1"/>
      <c r="AK226" s="1"/>
      <c r="AL226" s="1"/>
      <c r="AM226" s="1"/>
      <c r="AN226" s="1"/>
      <c r="AO226" s="1"/>
      <c r="AP226" s="1"/>
      <c r="AQ226" s="1"/>
      <c r="AR226" s="1"/>
      <c r="AS226" s="1"/>
      <c r="AT226" s="1"/>
      <c r="AU226" s="1"/>
    </row>
    <row r="227" spans="8:47" x14ac:dyDescent="0.15">
      <c r="H227" t="s">
        <v>597</v>
      </c>
      <c r="I227" s="35"/>
      <c r="J227" s="197" t="s">
        <v>913</v>
      </c>
      <c r="K227" s="37"/>
      <c r="L227" t="s">
        <v>901</v>
      </c>
      <c r="AD227" s="1"/>
      <c r="AE227" s="20"/>
      <c r="AF227" s="1"/>
      <c r="AG227" s="1"/>
      <c r="AH227" s="1"/>
      <c r="AI227" s="1"/>
      <c r="AJ227" s="1"/>
      <c r="AK227" s="1"/>
      <c r="AL227" s="1"/>
      <c r="AM227" s="1"/>
      <c r="AN227" s="1"/>
      <c r="AO227" s="1"/>
      <c r="AP227" s="1"/>
      <c r="AQ227" s="1"/>
      <c r="AR227" s="1"/>
      <c r="AS227" s="1"/>
      <c r="AT227" s="1"/>
      <c r="AU227" s="1"/>
    </row>
    <row r="228" spans="8:47" x14ac:dyDescent="0.15">
      <c r="H228" t="s">
        <v>598</v>
      </c>
      <c r="I228" s="35"/>
      <c r="J228" s="197" t="s">
        <v>914</v>
      </c>
      <c r="K228" s="37"/>
      <c r="L228" t="s">
        <v>901</v>
      </c>
      <c r="AD228" s="1"/>
      <c r="AE228" s="20"/>
      <c r="AF228" s="1"/>
      <c r="AG228" s="1"/>
      <c r="AH228" s="1"/>
      <c r="AI228" s="1"/>
      <c r="AJ228" s="1"/>
      <c r="AK228" s="1"/>
      <c r="AL228" s="1"/>
      <c r="AM228" s="1"/>
      <c r="AN228" s="1"/>
      <c r="AO228" s="1"/>
      <c r="AP228" s="1"/>
      <c r="AQ228" s="1"/>
      <c r="AR228" s="1"/>
      <c r="AS228" s="1"/>
      <c r="AT228" s="1"/>
      <c r="AU228" s="1"/>
    </row>
    <row r="229" spans="8:47" x14ac:dyDescent="0.15">
      <c r="H229" t="s">
        <v>741</v>
      </c>
      <c r="I229" s="35"/>
      <c r="J229" s="197" t="s">
        <v>915</v>
      </c>
      <c r="K229" s="37"/>
      <c r="L229" t="s">
        <v>901</v>
      </c>
      <c r="AD229" s="1"/>
      <c r="AE229" s="20"/>
      <c r="AF229" s="1"/>
      <c r="AG229" s="1"/>
      <c r="AH229" s="1"/>
      <c r="AI229" s="1"/>
      <c r="AJ229" s="1"/>
      <c r="AK229" s="1"/>
      <c r="AL229" s="1"/>
      <c r="AM229" s="1"/>
      <c r="AN229" s="1"/>
      <c r="AO229" s="1"/>
      <c r="AP229" s="1"/>
      <c r="AQ229" s="1"/>
      <c r="AR229" s="1"/>
      <c r="AS229" s="1"/>
      <c r="AT229" s="1"/>
      <c r="AU229" s="1"/>
    </row>
    <row r="230" spans="8:47" x14ac:dyDescent="0.15">
      <c r="H230" t="s">
        <v>742</v>
      </c>
      <c r="I230" s="35"/>
      <c r="J230" s="197" t="s">
        <v>916</v>
      </c>
      <c r="K230" s="37"/>
      <c r="L230" t="s">
        <v>901</v>
      </c>
      <c r="AD230" s="1"/>
      <c r="AE230" s="20"/>
      <c r="AF230" s="1"/>
      <c r="AG230" s="1"/>
      <c r="AH230" s="1"/>
      <c r="AI230" s="1"/>
      <c r="AJ230" s="1"/>
      <c r="AK230" s="1"/>
      <c r="AL230" s="1"/>
      <c r="AM230" s="1"/>
      <c r="AN230" s="1"/>
      <c r="AO230" s="1"/>
      <c r="AP230" s="1"/>
      <c r="AQ230" s="1"/>
      <c r="AR230" s="1"/>
      <c r="AS230" s="1"/>
      <c r="AT230" s="1"/>
      <c r="AU230" s="1"/>
    </row>
    <row r="231" spans="8:47" x14ac:dyDescent="0.15">
      <c r="H231" t="s">
        <v>743</v>
      </c>
      <c r="I231" s="35"/>
      <c r="J231" s="197" t="s">
        <v>917</v>
      </c>
      <c r="K231" s="37"/>
      <c r="L231" t="s">
        <v>901</v>
      </c>
      <c r="AD231" s="1"/>
      <c r="AE231" s="20"/>
      <c r="AF231" s="1"/>
      <c r="AG231" s="1"/>
      <c r="AH231" s="1"/>
      <c r="AI231" s="1"/>
      <c r="AJ231" s="1"/>
      <c r="AK231" s="1"/>
      <c r="AL231" s="1"/>
      <c r="AM231" s="1"/>
      <c r="AN231" s="1"/>
      <c r="AO231" s="1"/>
      <c r="AP231" s="1"/>
      <c r="AQ231" s="1"/>
      <c r="AR231" s="1"/>
      <c r="AS231" s="1"/>
      <c r="AT231" s="1"/>
      <c r="AU231" s="1"/>
    </row>
    <row r="232" spans="8:47" x14ac:dyDescent="0.15">
      <c r="H232" t="s">
        <v>599</v>
      </c>
      <c r="I232" s="35"/>
      <c r="J232" s="197" t="s">
        <v>918</v>
      </c>
      <c r="K232" s="37"/>
      <c r="L232" t="s">
        <v>901</v>
      </c>
      <c r="AD232" s="1"/>
      <c r="AE232" s="20"/>
      <c r="AF232" s="1"/>
      <c r="AG232" s="1"/>
      <c r="AH232" s="1"/>
      <c r="AI232" s="1"/>
      <c r="AJ232" s="1"/>
      <c r="AK232" s="1"/>
      <c r="AL232" s="1"/>
      <c r="AM232" s="1"/>
      <c r="AN232" s="1"/>
      <c r="AO232" s="1"/>
      <c r="AP232" s="1"/>
      <c r="AQ232" s="1"/>
      <c r="AR232" s="1"/>
      <c r="AS232" s="1"/>
      <c r="AT232" s="1"/>
      <c r="AU232" s="1"/>
    </row>
    <row r="233" spans="8:47" x14ac:dyDescent="0.15">
      <c r="H233" t="s">
        <v>744</v>
      </c>
      <c r="I233" s="35"/>
      <c r="J233" s="197" t="s">
        <v>919</v>
      </c>
      <c r="K233" s="37"/>
      <c r="L233" t="s">
        <v>901</v>
      </c>
      <c r="AD233" s="1"/>
      <c r="AE233" s="20"/>
      <c r="AF233" s="1"/>
      <c r="AG233" s="1"/>
      <c r="AH233" s="1"/>
      <c r="AI233" s="1"/>
      <c r="AJ233" s="1"/>
      <c r="AK233" s="1"/>
      <c r="AL233" s="1"/>
      <c r="AM233" s="1"/>
      <c r="AN233" s="1"/>
      <c r="AO233" s="1"/>
      <c r="AP233" s="1"/>
      <c r="AQ233" s="1"/>
      <c r="AR233" s="1"/>
      <c r="AS233" s="1"/>
      <c r="AT233" s="1"/>
      <c r="AU233" s="1"/>
    </row>
    <row r="234" spans="8:47" x14ac:dyDescent="0.15">
      <c r="H234" t="s">
        <v>745</v>
      </c>
      <c r="I234" s="35"/>
      <c r="J234" s="197" t="s">
        <v>920</v>
      </c>
      <c r="K234" s="37"/>
      <c r="L234" t="s">
        <v>901</v>
      </c>
      <c r="AD234" s="1"/>
      <c r="AE234" s="20"/>
      <c r="AF234" s="1"/>
      <c r="AG234" s="1"/>
      <c r="AH234" s="1"/>
      <c r="AI234" s="1"/>
      <c r="AJ234" s="1"/>
      <c r="AK234" s="1"/>
      <c r="AL234" s="1"/>
      <c r="AM234" s="1"/>
      <c r="AN234" s="1"/>
      <c r="AO234" s="1"/>
      <c r="AP234" s="1"/>
      <c r="AQ234" s="1"/>
      <c r="AR234" s="1"/>
      <c r="AS234" s="1"/>
      <c r="AT234" s="1"/>
      <c r="AU234" s="1"/>
    </row>
    <row r="235" spans="8:47" x14ac:dyDescent="0.15">
      <c r="H235" t="s">
        <v>746</v>
      </c>
      <c r="I235" s="35"/>
      <c r="J235" s="197" t="s">
        <v>921</v>
      </c>
      <c r="K235" s="37"/>
      <c r="L235" t="s">
        <v>901</v>
      </c>
      <c r="AD235" s="1"/>
      <c r="AE235" s="20"/>
      <c r="AF235" s="1"/>
      <c r="AG235" s="1"/>
      <c r="AH235" s="1"/>
      <c r="AI235" s="1"/>
      <c r="AJ235" s="1"/>
      <c r="AK235" s="1"/>
      <c r="AL235" s="1"/>
      <c r="AM235" s="1"/>
      <c r="AN235" s="1"/>
      <c r="AO235" s="1"/>
      <c r="AP235" s="1"/>
      <c r="AQ235" s="1"/>
      <c r="AR235" s="1"/>
      <c r="AS235" s="1"/>
      <c r="AT235" s="1"/>
      <c r="AU235" s="1"/>
    </row>
    <row r="236" spans="8:47" x14ac:dyDescent="0.15">
      <c r="H236" t="s">
        <v>600</v>
      </c>
      <c r="I236" s="35"/>
      <c r="J236" s="197" t="s">
        <v>922</v>
      </c>
      <c r="K236" s="37"/>
      <c r="L236" t="s">
        <v>901</v>
      </c>
      <c r="AD236" s="1"/>
      <c r="AE236" s="20"/>
      <c r="AF236" s="1"/>
      <c r="AG236" s="1"/>
      <c r="AH236" s="1"/>
      <c r="AI236" s="1"/>
      <c r="AJ236" s="1"/>
      <c r="AK236" s="1"/>
      <c r="AL236" s="1"/>
      <c r="AM236" s="1"/>
      <c r="AN236" s="1"/>
      <c r="AO236" s="1"/>
      <c r="AP236" s="1"/>
      <c r="AQ236" s="1"/>
      <c r="AR236" s="1"/>
      <c r="AS236" s="1"/>
      <c r="AT236" s="1"/>
      <c r="AU236" s="1"/>
    </row>
    <row r="237" spans="8:47" x14ac:dyDescent="0.15">
      <c r="H237" t="s">
        <v>793</v>
      </c>
      <c r="I237" s="35"/>
      <c r="J237" s="197" t="s">
        <v>923</v>
      </c>
      <c r="K237" s="37"/>
      <c r="L237" t="s">
        <v>901</v>
      </c>
      <c r="AD237" s="1"/>
      <c r="AE237" s="20"/>
      <c r="AF237" s="1"/>
      <c r="AG237" s="1"/>
      <c r="AH237" s="1"/>
      <c r="AI237" s="1"/>
      <c r="AJ237" s="1"/>
      <c r="AK237" s="1"/>
      <c r="AL237" s="1"/>
      <c r="AM237" s="1"/>
      <c r="AN237" s="1"/>
      <c r="AO237" s="1"/>
      <c r="AP237" s="1"/>
      <c r="AQ237" s="1"/>
      <c r="AR237" s="1"/>
      <c r="AS237" s="1"/>
      <c r="AT237" s="1"/>
      <c r="AU237" s="1"/>
    </row>
    <row r="238" spans="8:47" x14ac:dyDescent="0.15">
      <c r="H238" t="s">
        <v>601</v>
      </c>
      <c r="I238" s="35"/>
      <c r="J238" s="197" t="s">
        <v>924</v>
      </c>
      <c r="K238" s="37"/>
      <c r="L238" t="s">
        <v>901</v>
      </c>
      <c r="AD238" s="1"/>
      <c r="AE238" s="20"/>
      <c r="AF238" s="1"/>
      <c r="AG238" s="1"/>
      <c r="AH238" s="1"/>
      <c r="AI238" s="1"/>
      <c r="AJ238" s="1"/>
      <c r="AK238" s="1"/>
      <c r="AL238" s="1"/>
      <c r="AM238" s="1"/>
      <c r="AN238" s="1"/>
      <c r="AO238" s="1"/>
      <c r="AP238" s="1"/>
      <c r="AQ238" s="1"/>
      <c r="AR238" s="1"/>
      <c r="AS238" s="1"/>
      <c r="AT238" s="1"/>
      <c r="AU238" s="1"/>
    </row>
    <row r="239" spans="8:47" x14ac:dyDescent="0.15">
      <c r="H239" t="s">
        <v>747</v>
      </c>
      <c r="I239" s="35"/>
      <c r="J239" s="197" t="s">
        <v>925</v>
      </c>
      <c r="K239" s="37"/>
      <c r="L239" t="s">
        <v>901</v>
      </c>
      <c r="AD239" s="1"/>
      <c r="AE239" s="20"/>
      <c r="AF239" s="1"/>
      <c r="AG239" s="1"/>
      <c r="AH239" s="1"/>
      <c r="AI239" s="1"/>
      <c r="AJ239" s="1"/>
      <c r="AK239" s="1"/>
      <c r="AL239" s="1"/>
      <c r="AM239" s="1"/>
      <c r="AN239" s="1"/>
      <c r="AO239" s="1"/>
      <c r="AP239" s="1"/>
      <c r="AQ239" s="1"/>
      <c r="AR239" s="1"/>
      <c r="AS239" s="1"/>
      <c r="AT239" s="1"/>
      <c r="AU239" s="1"/>
    </row>
    <row r="240" spans="8:47" x14ac:dyDescent="0.15">
      <c r="H240" t="s">
        <v>748</v>
      </c>
      <c r="I240" s="35"/>
      <c r="J240" s="197" t="s">
        <v>926</v>
      </c>
      <c r="K240" s="37"/>
      <c r="L240" t="s">
        <v>901</v>
      </c>
      <c r="AD240" s="1"/>
      <c r="AE240" s="20"/>
      <c r="AF240" s="1"/>
      <c r="AG240" s="1"/>
      <c r="AH240" s="1"/>
      <c r="AI240" s="1"/>
      <c r="AJ240" s="1"/>
      <c r="AK240" s="1"/>
      <c r="AL240" s="1"/>
      <c r="AM240" s="1"/>
      <c r="AN240" s="1"/>
      <c r="AO240" s="1"/>
      <c r="AP240" s="1"/>
      <c r="AQ240" s="1"/>
      <c r="AR240" s="1"/>
      <c r="AS240" s="1"/>
      <c r="AT240" s="1"/>
      <c r="AU240" s="1"/>
    </row>
    <row r="241" spans="8:47" x14ac:dyDescent="0.15">
      <c r="H241" t="s">
        <v>854</v>
      </c>
      <c r="I241" s="35"/>
      <c r="J241" s="197" t="s">
        <v>927</v>
      </c>
      <c r="K241" s="37"/>
      <c r="L241" t="s">
        <v>901</v>
      </c>
      <c r="AD241" s="1"/>
      <c r="AE241" s="20"/>
      <c r="AF241" s="1"/>
      <c r="AG241" s="1"/>
      <c r="AH241" s="1"/>
      <c r="AI241" s="1"/>
      <c r="AJ241" s="1"/>
      <c r="AK241" s="1"/>
      <c r="AL241" s="1"/>
      <c r="AM241" s="1"/>
      <c r="AN241" s="1"/>
      <c r="AO241" s="1"/>
      <c r="AP241" s="1"/>
      <c r="AQ241" s="1"/>
      <c r="AR241" s="1"/>
      <c r="AS241" s="1"/>
      <c r="AT241" s="1"/>
      <c r="AU241" s="1"/>
    </row>
    <row r="242" spans="8:47" x14ac:dyDescent="0.15">
      <c r="H242" t="s">
        <v>750</v>
      </c>
      <c r="I242" s="35"/>
      <c r="J242" s="197" t="s">
        <v>928</v>
      </c>
      <c r="K242" s="37"/>
      <c r="L242" t="s">
        <v>901</v>
      </c>
      <c r="AD242" s="1"/>
      <c r="AE242" s="20"/>
      <c r="AF242" s="1"/>
      <c r="AG242" s="1"/>
      <c r="AH242" s="1"/>
      <c r="AI242" s="1"/>
      <c r="AJ242" s="1"/>
      <c r="AK242" s="1"/>
      <c r="AL242" s="1"/>
      <c r="AM242" s="1"/>
      <c r="AN242" s="1"/>
      <c r="AO242" s="1"/>
      <c r="AP242" s="1"/>
      <c r="AQ242" s="1"/>
      <c r="AR242" s="1"/>
      <c r="AS242" s="1"/>
      <c r="AT242" s="1"/>
      <c r="AU242" s="1"/>
    </row>
    <row r="243" spans="8:47" x14ac:dyDescent="0.15">
      <c r="H243" t="s">
        <v>751</v>
      </c>
      <c r="I243" s="35"/>
      <c r="J243" s="197" t="s">
        <v>929</v>
      </c>
      <c r="K243" s="37"/>
      <c r="L243" t="s">
        <v>901</v>
      </c>
      <c r="AD243" s="1"/>
      <c r="AE243" s="20"/>
      <c r="AF243" s="1"/>
      <c r="AG243" s="1"/>
      <c r="AH243" s="1"/>
      <c r="AI243" s="1"/>
      <c r="AJ243" s="1"/>
      <c r="AK243" s="1"/>
      <c r="AL243" s="1"/>
      <c r="AM243" s="1"/>
      <c r="AN243" s="1"/>
      <c r="AO243" s="1"/>
      <c r="AP243" s="1"/>
      <c r="AQ243" s="1"/>
      <c r="AR243" s="1"/>
      <c r="AS243" s="1"/>
      <c r="AT243" s="1"/>
      <c r="AU243" s="1"/>
    </row>
    <row r="244" spans="8:47" x14ac:dyDescent="0.15">
      <c r="H244" t="s">
        <v>752</v>
      </c>
      <c r="I244" s="35"/>
      <c r="J244" s="197" t="s">
        <v>930</v>
      </c>
      <c r="K244" s="37"/>
      <c r="L244" t="s">
        <v>901</v>
      </c>
      <c r="AD244" s="1"/>
      <c r="AE244" s="20"/>
      <c r="AF244" s="1"/>
      <c r="AG244" s="1"/>
      <c r="AH244" s="1"/>
      <c r="AI244" s="1"/>
      <c r="AJ244" s="1"/>
      <c r="AK244" s="1"/>
      <c r="AL244" s="1"/>
      <c r="AM244" s="1"/>
      <c r="AN244" s="1"/>
      <c r="AO244" s="1"/>
      <c r="AP244" s="1"/>
      <c r="AQ244" s="1"/>
      <c r="AR244" s="1"/>
      <c r="AS244" s="1"/>
      <c r="AT244" s="1"/>
      <c r="AU244" s="1"/>
    </row>
    <row r="245" spans="8:47" x14ac:dyDescent="0.15">
      <c r="H245" t="s">
        <v>753</v>
      </c>
      <c r="I245" s="35"/>
      <c r="J245" s="197" t="s">
        <v>931</v>
      </c>
      <c r="K245" s="37"/>
      <c r="L245" t="s">
        <v>901</v>
      </c>
      <c r="AD245" s="1"/>
      <c r="AE245" s="20"/>
      <c r="AF245" s="1"/>
      <c r="AG245" s="1"/>
      <c r="AH245" s="1"/>
      <c r="AI245" s="1"/>
      <c r="AJ245" s="1"/>
      <c r="AK245" s="1"/>
      <c r="AL245" s="1"/>
      <c r="AM245" s="1"/>
      <c r="AN245" s="1"/>
      <c r="AO245" s="1"/>
      <c r="AP245" s="1"/>
      <c r="AQ245" s="1"/>
      <c r="AR245" s="1"/>
      <c r="AS245" s="1"/>
      <c r="AT245" s="1"/>
      <c r="AU245" s="1"/>
    </row>
    <row r="246" spans="8:47" x14ac:dyDescent="0.15">
      <c r="H246" t="s">
        <v>754</v>
      </c>
      <c r="I246" s="35"/>
      <c r="J246" s="197" t="s">
        <v>932</v>
      </c>
      <c r="K246" s="37"/>
      <c r="L246" t="s">
        <v>901</v>
      </c>
      <c r="AD246" s="1"/>
      <c r="AE246" s="20"/>
      <c r="AF246" s="1"/>
      <c r="AG246" s="1"/>
      <c r="AH246" s="1"/>
      <c r="AI246" s="1"/>
      <c r="AJ246" s="1"/>
      <c r="AK246" s="1"/>
      <c r="AL246" s="1"/>
      <c r="AM246" s="1"/>
      <c r="AN246" s="1"/>
      <c r="AO246" s="1"/>
      <c r="AP246" s="1"/>
      <c r="AQ246" s="1"/>
      <c r="AR246" s="1"/>
      <c r="AS246" s="1"/>
      <c r="AT246" s="1"/>
      <c r="AU246" s="1"/>
    </row>
    <row r="247" spans="8:47" x14ac:dyDescent="0.15">
      <c r="H247" t="s">
        <v>755</v>
      </c>
      <c r="I247" s="35"/>
      <c r="J247" s="197" t="s">
        <v>933</v>
      </c>
      <c r="K247" s="37"/>
      <c r="L247" t="s">
        <v>901</v>
      </c>
      <c r="AD247" s="1"/>
      <c r="AE247" s="20"/>
      <c r="AF247" s="1"/>
      <c r="AG247" s="1"/>
      <c r="AH247" s="1"/>
      <c r="AI247" s="1"/>
      <c r="AJ247" s="1"/>
      <c r="AK247" s="1"/>
      <c r="AL247" s="1"/>
      <c r="AM247" s="1"/>
      <c r="AN247" s="1"/>
      <c r="AO247" s="1"/>
      <c r="AP247" s="1"/>
      <c r="AQ247" s="1"/>
      <c r="AR247" s="1"/>
      <c r="AS247" s="1"/>
      <c r="AT247" s="1"/>
      <c r="AU247" s="1"/>
    </row>
    <row r="248" spans="8:47" x14ac:dyDescent="0.15">
      <c r="H248" t="s">
        <v>795</v>
      </c>
      <c r="I248" s="35"/>
      <c r="J248" s="197" t="s">
        <v>934</v>
      </c>
      <c r="K248" s="37"/>
      <c r="L248" t="s">
        <v>901</v>
      </c>
      <c r="AD248" s="1"/>
      <c r="AE248" s="20"/>
      <c r="AF248" s="1"/>
      <c r="AG248" s="1"/>
      <c r="AH248" s="1"/>
      <c r="AI248" s="1"/>
      <c r="AJ248" s="1"/>
      <c r="AK248" s="1"/>
      <c r="AL248" s="1"/>
      <c r="AM248" s="1"/>
      <c r="AN248" s="1"/>
      <c r="AO248" s="1"/>
      <c r="AP248" s="1"/>
      <c r="AQ248" s="1"/>
      <c r="AR248" s="1"/>
      <c r="AS248" s="1"/>
      <c r="AT248" s="1"/>
      <c r="AU248" s="1"/>
    </row>
    <row r="249" spans="8:47" x14ac:dyDescent="0.15">
      <c r="H249" t="s">
        <v>794</v>
      </c>
      <c r="I249" s="35"/>
      <c r="J249" s="197" t="s">
        <v>935</v>
      </c>
      <c r="K249" s="37"/>
      <c r="L249" t="s">
        <v>901</v>
      </c>
      <c r="AD249" s="1"/>
      <c r="AE249" s="20"/>
      <c r="AF249" s="1"/>
      <c r="AG249" s="1"/>
      <c r="AH249" s="1"/>
      <c r="AI249" s="1"/>
      <c r="AJ249" s="1"/>
      <c r="AK249" s="1"/>
      <c r="AL249" s="1"/>
      <c r="AM249" s="1"/>
      <c r="AN249" s="1"/>
      <c r="AO249" s="1"/>
      <c r="AP249" s="1"/>
      <c r="AQ249" s="1"/>
      <c r="AR249" s="1"/>
      <c r="AS249" s="1"/>
      <c r="AT249" s="1"/>
      <c r="AU249" s="1"/>
    </row>
    <row r="250" spans="8:47" x14ac:dyDescent="0.15">
      <c r="H250" t="s">
        <v>749</v>
      </c>
      <c r="I250" s="35"/>
      <c r="J250" s="197" t="s">
        <v>936</v>
      </c>
      <c r="K250" s="37"/>
      <c r="L250" t="s">
        <v>901</v>
      </c>
      <c r="AD250" s="1"/>
      <c r="AE250" s="20"/>
      <c r="AF250" s="1"/>
      <c r="AG250" s="1"/>
      <c r="AH250" s="1"/>
      <c r="AI250" s="1"/>
      <c r="AJ250" s="1"/>
      <c r="AK250" s="1"/>
      <c r="AL250" s="1"/>
      <c r="AM250" s="1"/>
      <c r="AN250" s="1"/>
      <c r="AO250" s="1"/>
      <c r="AP250" s="1"/>
      <c r="AQ250" s="1"/>
      <c r="AR250" s="1"/>
      <c r="AS250" s="1"/>
      <c r="AT250" s="1"/>
      <c r="AU250" s="1"/>
    </row>
    <row r="251" spans="8:47" x14ac:dyDescent="0.15">
      <c r="H251" t="s">
        <v>882</v>
      </c>
      <c r="I251" s="35"/>
      <c r="J251" s="197" t="s">
        <v>937</v>
      </c>
      <c r="K251" s="37"/>
      <c r="L251" t="s">
        <v>901</v>
      </c>
      <c r="AD251" s="1"/>
      <c r="AE251" s="20"/>
      <c r="AF251" s="1"/>
      <c r="AG251" s="1"/>
      <c r="AH251" s="1"/>
      <c r="AI251" s="1"/>
      <c r="AJ251" s="1"/>
      <c r="AK251" s="1"/>
      <c r="AL251" s="1"/>
      <c r="AM251" s="1"/>
      <c r="AN251" s="1"/>
      <c r="AO251" s="1"/>
      <c r="AP251" s="1"/>
      <c r="AQ251" s="1"/>
      <c r="AR251" s="1"/>
      <c r="AS251" s="1"/>
      <c r="AT251" s="1"/>
      <c r="AU251" s="1"/>
    </row>
    <row r="252" spans="8:47" x14ac:dyDescent="0.15">
      <c r="H252" t="s">
        <v>791</v>
      </c>
      <c r="I252" s="35"/>
      <c r="J252" s="197" t="s">
        <v>938</v>
      </c>
      <c r="K252" s="37"/>
      <c r="L252" t="s">
        <v>901</v>
      </c>
      <c r="AD252" s="1"/>
      <c r="AE252" s="20"/>
      <c r="AF252" s="1"/>
      <c r="AG252" s="1"/>
      <c r="AH252" s="1"/>
      <c r="AI252" s="1"/>
      <c r="AJ252" s="1"/>
      <c r="AK252" s="1"/>
      <c r="AL252" s="1"/>
      <c r="AM252" s="1"/>
      <c r="AN252" s="1"/>
      <c r="AO252" s="1"/>
      <c r="AP252" s="1"/>
      <c r="AQ252" s="1"/>
      <c r="AR252" s="1"/>
      <c r="AS252" s="1"/>
      <c r="AT252" s="1"/>
      <c r="AU252" s="1"/>
    </row>
    <row r="253" spans="8:47" x14ac:dyDescent="0.15">
      <c r="H253" t="s">
        <v>885</v>
      </c>
      <c r="I253" s="35"/>
      <c r="J253" s="197" t="s">
        <v>939</v>
      </c>
      <c r="K253" s="37"/>
      <c r="L253" t="s">
        <v>901</v>
      </c>
      <c r="AD253" s="1"/>
      <c r="AE253" s="20"/>
      <c r="AF253" s="1"/>
      <c r="AG253" s="1"/>
      <c r="AH253" s="1"/>
      <c r="AI253" s="1"/>
      <c r="AJ253" s="1"/>
      <c r="AK253" s="1"/>
      <c r="AL253" s="1"/>
      <c r="AM253" s="1"/>
      <c r="AN253" s="1"/>
      <c r="AO253" s="1"/>
      <c r="AP253" s="1"/>
      <c r="AQ253" s="1"/>
      <c r="AR253" s="1"/>
      <c r="AS253" s="1"/>
      <c r="AT253" s="1"/>
      <c r="AU253" s="1"/>
    </row>
    <row r="254" spans="8:47" x14ac:dyDescent="0.15">
      <c r="H254" t="s">
        <v>792</v>
      </c>
      <c r="I254" s="35"/>
      <c r="J254" s="197" t="s">
        <v>940</v>
      </c>
      <c r="K254" s="37"/>
      <c r="L254" t="s">
        <v>901</v>
      </c>
      <c r="AD254" s="1"/>
      <c r="AE254" s="20"/>
      <c r="AF254" s="1"/>
      <c r="AG254" s="1"/>
      <c r="AH254" s="1"/>
      <c r="AI254" s="1"/>
      <c r="AJ254" s="1"/>
      <c r="AK254" s="1"/>
      <c r="AL254" s="1"/>
      <c r="AM254" s="1"/>
      <c r="AN254" s="1"/>
      <c r="AO254" s="1"/>
      <c r="AP254" s="1"/>
      <c r="AQ254" s="1"/>
      <c r="AR254" s="1"/>
      <c r="AS254" s="1"/>
      <c r="AT254" s="1"/>
      <c r="AU254" s="1"/>
    </row>
    <row r="255" spans="8:47" x14ac:dyDescent="0.15">
      <c r="H255" t="s">
        <v>797</v>
      </c>
      <c r="I255" s="35"/>
      <c r="J255" s="197" t="s">
        <v>941</v>
      </c>
      <c r="K255" s="37"/>
      <c r="L255" t="s">
        <v>901</v>
      </c>
      <c r="AD255" s="1"/>
      <c r="AE255" s="20"/>
      <c r="AF255" s="1"/>
      <c r="AG255" s="1"/>
      <c r="AH255" s="1"/>
      <c r="AI255" s="1"/>
      <c r="AJ255" s="1"/>
      <c r="AK255" s="1"/>
      <c r="AL255" s="1"/>
      <c r="AM255" s="1"/>
      <c r="AN255" s="1"/>
      <c r="AO255" s="1"/>
      <c r="AP255" s="1"/>
      <c r="AQ255" s="1"/>
      <c r="AR255" s="1"/>
      <c r="AS255" s="1"/>
      <c r="AT255" s="1"/>
      <c r="AU255" s="1"/>
    </row>
    <row r="256" spans="8:47" x14ac:dyDescent="0.15">
      <c r="H256" t="s">
        <v>796</v>
      </c>
      <c r="I256" s="35"/>
      <c r="J256" s="197" t="s">
        <v>942</v>
      </c>
      <c r="K256" s="37"/>
      <c r="L256" t="s">
        <v>901</v>
      </c>
      <c r="AD256" s="1"/>
      <c r="AE256" s="20"/>
      <c r="AF256" s="1"/>
      <c r="AG256" s="1"/>
      <c r="AH256" s="1"/>
      <c r="AI256" s="1"/>
      <c r="AJ256" s="1"/>
      <c r="AK256" s="1"/>
      <c r="AL256" s="1"/>
      <c r="AM256" s="1"/>
      <c r="AN256" s="1"/>
      <c r="AO256" s="1"/>
      <c r="AP256" s="1"/>
      <c r="AQ256" s="1"/>
      <c r="AR256" s="1"/>
      <c r="AS256" s="1"/>
      <c r="AT256" s="1"/>
      <c r="AU256" s="1"/>
    </row>
    <row r="257" spans="8:47" x14ac:dyDescent="0.15">
      <c r="H257" t="s">
        <v>798</v>
      </c>
      <c r="I257" s="35"/>
      <c r="J257" s="197" t="s">
        <v>943</v>
      </c>
      <c r="K257" s="37"/>
      <c r="L257" t="s">
        <v>901</v>
      </c>
      <c r="AD257" s="1"/>
      <c r="AE257" s="20"/>
      <c r="AF257" s="1"/>
      <c r="AG257" s="1"/>
      <c r="AH257" s="1"/>
      <c r="AI257" s="1"/>
      <c r="AJ257" s="1"/>
      <c r="AK257" s="1"/>
      <c r="AL257" s="1"/>
      <c r="AM257" s="1"/>
      <c r="AN257" s="1"/>
      <c r="AO257" s="1"/>
      <c r="AP257" s="1"/>
      <c r="AQ257" s="1"/>
      <c r="AR257" s="1"/>
      <c r="AS257" s="1"/>
      <c r="AT257" s="1"/>
      <c r="AU257" s="1"/>
    </row>
    <row r="258" spans="8:47" x14ac:dyDescent="0.15">
      <c r="H258" t="s">
        <v>891</v>
      </c>
      <c r="I258" s="35"/>
      <c r="J258" s="197" t="s">
        <v>944</v>
      </c>
      <c r="K258" s="37"/>
      <c r="L258" t="s">
        <v>901</v>
      </c>
      <c r="AD258" s="1"/>
      <c r="AE258" s="20"/>
      <c r="AF258" s="1"/>
      <c r="AG258" s="1"/>
      <c r="AH258" s="1"/>
      <c r="AI258" s="1"/>
      <c r="AJ258" s="1"/>
      <c r="AK258" s="1"/>
      <c r="AL258" s="1"/>
      <c r="AM258" s="1"/>
      <c r="AN258" s="1"/>
      <c r="AO258" s="1"/>
      <c r="AP258" s="1"/>
      <c r="AQ258" s="1"/>
      <c r="AR258" s="1"/>
      <c r="AS258" s="1"/>
      <c r="AT258" s="1"/>
      <c r="AU258" s="1"/>
    </row>
    <row r="259" spans="8:47" x14ac:dyDescent="0.15">
      <c r="H259" t="s">
        <v>892</v>
      </c>
      <c r="I259" s="35"/>
      <c r="J259" s="197" t="s">
        <v>945</v>
      </c>
      <c r="K259" s="37"/>
      <c r="L259" t="s">
        <v>901</v>
      </c>
      <c r="AD259" s="1"/>
      <c r="AE259" s="20"/>
      <c r="AF259" s="1"/>
      <c r="AG259" s="1"/>
      <c r="AH259" s="1"/>
      <c r="AI259" s="1"/>
      <c r="AJ259" s="1"/>
      <c r="AK259" s="1"/>
      <c r="AL259" s="1"/>
      <c r="AM259" s="1"/>
      <c r="AN259" s="1"/>
      <c r="AO259" s="1"/>
      <c r="AP259" s="1"/>
      <c r="AQ259" s="1"/>
      <c r="AR259" s="1"/>
      <c r="AS259" s="1"/>
      <c r="AT259" s="1"/>
      <c r="AU259" s="1"/>
    </row>
    <row r="260" spans="8:47" x14ac:dyDescent="0.15">
      <c r="H260" t="s">
        <v>893</v>
      </c>
      <c r="I260" s="35"/>
      <c r="J260" s="197" t="s">
        <v>946</v>
      </c>
      <c r="K260" s="37"/>
      <c r="L260" t="s">
        <v>901</v>
      </c>
      <c r="AD260" s="1"/>
      <c r="AE260" s="20"/>
      <c r="AF260" s="1"/>
      <c r="AG260" s="1"/>
      <c r="AH260" s="1"/>
      <c r="AI260" s="1"/>
      <c r="AJ260" s="1"/>
      <c r="AK260" s="1"/>
      <c r="AL260" s="1"/>
      <c r="AM260" s="1"/>
      <c r="AN260" s="1"/>
      <c r="AO260" s="1"/>
      <c r="AP260" s="1"/>
      <c r="AQ260" s="1"/>
      <c r="AR260" s="1"/>
      <c r="AS260" s="1"/>
      <c r="AT260" s="1"/>
      <c r="AU260" s="1"/>
    </row>
    <row r="261" spans="8:47" x14ac:dyDescent="0.15">
      <c r="H261" t="s">
        <v>894</v>
      </c>
      <c r="I261" s="35"/>
      <c r="J261" s="197" t="s">
        <v>947</v>
      </c>
      <c r="K261" s="37"/>
      <c r="L261" t="s">
        <v>901</v>
      </c>
      <c r="AD261" s="1"/>
      <c r="AE261" s="20"/>
      <c r="AF261" s="1"/>
      <c r="AG261" s="1"/>
      <c r="AH261" s="1"/>
      <c r="AI261" s="1"/>
      <c r="AJ261" s="1"/>
      <c r="AK261" s="1"/>
      <c r="AL261" s="1"/>
      <c r="AM261" s="1"/>
      <c r="AN261" s="1"/>
      <c r="AO261" s="1"/>
      <c r="AP261" s="1"/>
      <c r="AQ261" s="1"/>
      <c r="AR261" s="1"/>
      <c r="AS261" s="1"/>
      <c r="AT261" s="1"/>
      <c r="AU261" s="1"/>
    </row>
    <row r="262" spans="8:47" x14ac:dyDescent="0.15">
      <c r="H262" t="s">
        <v>896</v>
      </c>
      <c r="I262" s="35"/>
      <c r="J262" s="197" t="s">
        <v>948</v>
      </c>
      <c r="K262" s="37"/>
      <c r="L262" t="s">
        <v>901</v>
      </c>
      <c r="AD262" s="1"/>
      <c r="AE262" s="20"/>
      <c r="AF262" s="1"/>
      <c r="AG262" s="1"/>
      <c r="AH262" s="1"/>
      <c r="AI262" s="1"/>
      <c r="AJ262" s="1"/>
      <c r="AK262" s="1"/>
      <c r="AL262" s="1"/>
      <c r="AM262" s="1"/>
      <c r="AN262" s="1"/>
      <c r="AO262" s="1"/>
      <c r="AP262" s="1"/>
      <c r="AQ262" s="1"/>
      <c r="AR262" s="1"/>
      <c r="AS262" s="1"/>
      <c r="AT262" s="1"/>
      <c r="AU262" s="1"/>
    </row>
    <row r="263" spans="8:47" x14ac:dyDescent="0.15">
      <c r="H263" t="s">
        <v>22</v>
      </c>
      <c r="I263" s="35"/>
      <c r="J263" s="197" t="s">
        <v>949</v>
      </c>
      <c r="K263" s="37"/>
      <c r="L263" t="s">
        <v>902</v>
      </c>
      <c r="AD263" s="1"/>
      <c r="AE263" s="20"/>
      <c r="AF263" s="1"/>
      <c r="AG263" s="1"/>
      <c r="AH263" s="1"/>
      <c r="AI263" s="1"/>
      <c r="AJ263" s="1"/>
      <c r="AK263" s="1"/>
      <c r="AL263" s="1"/>
      <c r="AM263" s="1"/>
      <c r="AN263" s="1"/>
      <c r="AO263" s="1"/>
      <c r="AP263" s="1"/>
      <c r="AQ263" s="1"/>
      <c r="AR263" s="1"/>
      <c r="AS263" s="1"/>
      <c r="AT263" s="1"/>
      <c r="AU263" s="1"/>
    </row>
    <row r="264" spans="8:47" x14ac:dyDescent="0.15">
      <c r="H264" t="s">
        <v>602</v>
      </c>
      <c r="I264" s="35"/>
      <c r="J264" s="197" t="s">
        <v>950</v>
      </c>
      <c r="K264" s="37"/>
      <c r="L264" t="s">
        <v>902</v>
      </c>
      <c r="AD264" s="1"/>
      <c r="AE264" s="20"/>
      <c r="AF264" s="1"/>
      <c r="AG264" s="1"/>
      <c r="AH264" s="1"/>
      <c r="AI264" s="1"/>
      <c r="AJ264" s="1"/>
      <c r="AK264" s="1"/>
      <c r="AL264" s="1"/>
      <c r="AM264" s="1"/>
      <c r="AN264" s="1"/>
      <c r="AO264" s="1"/>
      <c r="AP264" s="1"/>
      <c r="AQ264" s="1"/>
      <c r="AR264" s="1"/>
      <c r="AS264" s="1"/>
      <c r="AT264" s="1"/>
      <c r="AU264" s="1"/>
    </row>
    <row r="265" spans="8:47" x14ac:dyDescent="0.15">
      <c r="H265" t="s">
        <v>603</v>
      </c>
      <c r="I265" s="35"/>
      <c r="J265" s="197" t="s">
        <v>951</v>
      </c>
      <c r="K265" s="37"/>
      <c r="L265" t="s">
        <v>902</v>
      </c>
      <c r="AD265" s="1"/>
      <c r="AE265" s="20"/>
      <c r="AF265" s="1"/>
      <c r="AG265" s="1"/>
      <c r="AH265" s="1"/>
      <c r="AI265" s="1"/>
      <c r="AJ265" s="1"/>
      <c r="AK265" s="1"/>
      <c r="AL265" s="1"/>
      <c r="AM265" s="1"/>
      <c r="AN265" s="1"/>
      <c r="AO265" s="1"/>
      <c r="AP265" s="1"/>
      <c r="AQ265" s="1"/>
      <c r="AR265" s="1"/>
      <c r="AS265" s="1"/>
      <c r="AT265" s="1"/>
      <c r="AU265" s="1"/>
    </row>
    <row r="266" spans="8:47" x14ac:dyDescent="0.15">
      <c r="H266" t="s">
        <v>604</v>
      </c>
      <c r="I266" s="35"/>
      <c r="J266" s="197" t="s">
        <v>952</v>
      </c>
      <c r="K266" s="37"/>
      <c r="L266" t="s">
        <v>902</v>
      </c>
      <c r="AD266" s="1"/>
      <c r="AE266" s="20"/>
      <c r="AF266" s="1"/>
      <c r="AG266" s="1"/>
      <c r="AH266" s="1"/>
      <c r="AI266" s="1"/>
      <c r="AJ266" s="1"/>
      <c r="AK266" s="1"/>
      <c r="AL266" s="1"/>
      <c r="AM266" s="1"/>
      <c r="AN266" s="1"/>
      <c r="AO266" s="1"/>
      <c r="AP266" s="1"/>
      <c r="AQ266" s="1"/>
      <c r="AR266" s="1"/>
      <c r="AS266" s="1"/>
      <c r="AT266" s="1"/>
      <c r="AU266" s="1"/>
    </row>
    <row r="267" spans="8:47" x14ac:dyDescent="0.15">
      <c r="H267" t="s">
        <v>605</v>
      </c>
      <c r="I267" s="35"/>
      <c r="J267" s="197" t="s">
        <v>953</v>
      </c>
      <c r="K267" s="37"/>
      <c r="L267" t="s">
        <v>902</v>
      </c>
      <c r="AD267" s="1"/>
      <c r="AE267" s="20"/>
      <c r="AF267" s="1"/>
      <c r="AG267" s="1"/>
      <c r="AH267" s="1"/>
      <c r="AI267" s="1"/>
      <c r="AJ267" s="1"/>
      <c r="AK267" s="1"/>
      <c r="AL267" s="1"/>
      <c r="AM267" s="1"/>
      <c r="AN267" s="1"/>
      <c r="AO267" s="1"/>
      <c r="AP267" s="1"/>
      <c r="AQ267" s="1"/>
      <c r="AR267" s="1"/>
      <c r="AS267" s="1"/>
      <c r="AT267" s="1"/>
      <c r="AU267" s="1"/>
    </row>
    <row r="268" spans="8:47" x14ac:dyDescent="0.15">
      <c r="H268" t="s">
        <v>606</v>
      </c>
      <c r="I268" s="35"/>
      <c r="J268" s="197" t="s">
        <v>954</v>
      </c>
      <c r="K268" s="37"/>
      <c r="L268" t="s">
        <v>902</v>
      </c>
      <c r="AD268" s="1"/>
      <c r="AE268" s="20"/>
      <c r="AF268" s="1"/>
      <c r="AG268" s="1"/>
      <c r="AH268" s="1"/>
      <c r="AI268" s="1"/>
      <c r="AJ268" s="1"/>
      <c r="AK268" s="1"/>
      <c r="AL268" s="1"/>
      <c r="AM268" s="1"/>
      <c r="AN268" s="1"/>
      <c r="AO268" s="1"/>
      <c r="AP268" s="1"/>
      <c r="AQ268" s="1"/>
      <c r="AR268" s="1"/>
      <c r="AS268" s="1"/>
      <c r="AT268" s="1"/>
      <c r="AU268" s="1"/>
    </row>
    <row r="269" spans="8:47" x14ac:dyDescent="0.15">
      <c r="H269" t="s">
        <v>607</v>
      </c>
      <c r="I269" s="35"/>
      <c r="J269" s="197" t="s">
        <v>955</v>
      </c>
      <c r="K269" s="37"/>
      <c r="L269" t="s">
        <v>902</v>
      </c>
      <c r="AD269" s="1"/>
      <c r="AE269" s="20"/>
      <c r="AF269" s="1"/>
      <c r="AG269" s="1"/>
      <c r="AH269" s="1"/>
      <c r="AI269" s="1"/>
      <c r="AJ269" s="1"/>
      <c r="AK269" s="1"/>
      <c r="AL269" s="1"/>
      <c r="AM269" s="1"/>
      <c r="AN269" s="1"/>
      <c r="AO269" s="1"/>
      <c r="AP269" s="1"/>
      <c r="AQ269" s="1"/>
      <c r="AR269" s="1"/>
      <c r="AS269" s="1"/>
      <c r="AT269" s="1"/>
      <c r="AU269" s="1"/>
    </row>
    <row r="270" spans="8:47" x14ac:dyDescent="0.15">
      <c r="H270" t="s">
        <v>856</v>
      </c>
      <c r="I270" s="35"/>
      <c r="J270" s="197" t="s">
        <v>956</v>
      </c>
      <c r="K270" s="37"/>
      <c r="L270" t="s">
        <v>902</v>
      </c>
      <c r="AD270" s="1"/>
      <c r="AE270" s="20"/>
      <c r="AF270" s="1"/>
      <c r="AG270" s="1"/>
      <c r="AH270" s="1"/>
      <c r="AI270" s="1"/>
      <c r="AJ270" s="1"/>
      <c r="AK270" s="1"/>
      <c r="AL270" s="1"/>
      <c r="AM270" s="1"/>
      <c r="AN270" s="1"/>
      <c r="AO270" s="1"/>
      <c r="AP270" s="1"/>
      <c r="AQ270" s="1"/>
      <c r="AR270" s="1"/>
      <c r="AS270" s="1"/>
      <c r="AT270" s="1"/>
      <c r="AU270" s="1"/>
    </row>
    <row r="271" spans="8:47" x14ac:dyDescent="0.15">
      <c r="H271" t="s">
        <v>609</v>
      </c>
      <c r="I271" s="35"/>
      <c r="J271" s="197" t="s">
        <v>957</v>
      </c>
      <c r="K271" s="37"/>
      <c r="L271" t="s">
        <v>902</v>
      </c>
      <c r="AD271" s="1"/>
      <c r="AE271" s="20"/>
      <c r="AF271" s="1"/>
      <c r="AG271" s="1"/>
      <c r="AH271" s="1"/>
      <c r="AI271" s="1"/>
      <c r="AJ271" s="1"/>
      <c r="AK271" s="1"/>
      <c r="AL271" s="1"/>
      <c r="AM271" s="1"/>
      <c r="AN271" s="1"/>
      <c r="AO271" s="1"/>
      <c r="AP271" s="1"/>
      <c r="AQ271" s="1"/>
      <c r="AR271" s="1"/>
      <c r="AS271" s="1"/>
      <c r="AT271" s="1"/>
      <c r="AU271" s="1"/>
    </row>
    <row r="272" spans="8:47" x14ac:dyDescent="0.15">
      <c r="H272" t="s">
        <v>610</v>
      </c>
      <c r="I272" s="35"/>
      <c r="J272" s="197" t="s">
        <v>958</v>
      </c>
      <c r="K272" s="37"/>
      <c r="L272" t="s">
        <v>902</v>
      </c>
      <c r="AD272" s="1"/>
      <c r="AE272" s="20"/>
      <c r="AF272" s="1"/>
      <c r="AG272" s="1"/>
      <c r="AH272" s="1"/>
      <c r="AI272" s="1"/>
      <c r="AJ272" s="1"/>
      <c r="AK272" s="1"/>
      <c r="AL272" s="1"/>
      <c r="AM272" s="1"/>
      <c r="AN272" s="1"/>
      <c r="AO272" s="1"/>
      <c r="AP272" s="1"/>
      <c r="AQ272" s="1"/>
      <c r="AR272" s="1"/>
      <c r="AS272" s="1"/>
      <c r="AT272" s="1"/>
      <c r="AU272" s="1"/>
    </row>
    <row r="273" spans="8:47" x14ac:dyDescent="0.15">
      <c r="H273" t="s">
        <v>611</v>
      </c>
      <c r="I273" s="35"/>
      <c r="J273" s="197" t="s">
        <v>959</v>
      </c>
      <c r="K273" s="37"/>
      <c r="L273" t="s">
        <v>902</v>
      </c>
      <c r="AD273" s="1"/>
      <c r="AE273" s="20"/>
      <c r="AF273" s="1"/>
      <c r="AG273" s="1"/>
      <c r="AH273" s="1"/>
      <c r="AI273" s="1"/>
      <c r="AJ273" s="1"/>
      <c r="AK273" s="1"/>
      <c r="AL273" s="1"/>
      <c r="AM273" s="1"/>
      <c r="AN273" s="1"/>
      <c r="AO273" s="1"/>
      <c r="AP273" s="1"/>
      <c r="AQ273" s="1"/>
      <c r="AR273" s="1"/>
      <c r="AS273" s="1"/>
      <c r="AT273" s="1"/>
      <c r="AU273" s="1"/>
    </row>
    <row r="274" spans="8:47" x14ac:dyDescent="0.15">
      <c r="H274" t="s">
        <v>612</v>
      </c>
      <c r="I274" s="35"/>
      <c r="J274" s="197" t="s">
        <v>960</v>
      </c>
      <c r="K274" s="37"/>
      <c r="L274" t="s">
        <v>902</v>
      </c>
      <c r="AD274" s="1"/>
      <c r="AE274" s="20"/>
      <c r="AF274" s="1"/>
      <c r="AG274" s="1"/>
      <c r="AH274" s="1"/>
      <c r="AI274" s="1"/>
      <c r="AJ274" s="1"/>
      <c r="AK274" s="1"/>
      <c r="AL274" s="1"/>
      <c r="AM274" s="1"/>
      <c r="AN274" s="1"/>
      <c r="AO274" s="1"/>
      <c r="AP274" s="1"/>
      <c r="AQ274" s="1"/>
      <c r="AR274" s="1"/>
      <c r="AS274" s="1"/>
      <c r="AT274" s="1"/>
      <c r="AU274" s="1"/>
    </row>
    <row r="275" spans="8:47" x14ac:dyDescent="0.15">
      <c r="H275" t="s">
        <v>613</v>
      </c>
      <c r="I275" s="35"/>
      <c r="J275" s="197" t="s">
        <v>961</v>
      </c>
      <c r="K275" s="37"/>
      <c r="L275" t="s">
        <v>902</v>
      </c>
      <c r="AD275" s="1"/>
      <c r="AE275" s="20"/>
      <c r="AF275" s="1"/>
      <c r="AG275" s="1"/>
      <c r="AH275" s="1"/>
      <c r="AI275" s="1"/>
      <c r="AJ275" s="1"/>
      <c r="AK275" s="1"/>
      <c r="AL275" s="1"/>
      <c r="AM275" s="1"/>
      <c r="AN275" s="1"/>
      <c r="AO275" s="1"/>
      <c r="AP275" s="1"/>
      <c r="AQ275" s="1"/>
      <c r="AR275" s="1"/>
      <c r="AS275" s="1"/>
      <c r="AT275" s="1"/>
      <c r="AU275" s="1"/>
    </row>
    <row r="276" spans="8:47" x14ac:dyDescent="0.15">
      <c r="H276" t="s">
        <v>855</v>
      </c>
      <c r="I276" s="35"/>
      <c r="J276" s="197" t="s">
        <v>962</v>
      </c>
      <c r="K276" s="37"/>
      <c r="L276" t="s">
        <v>902</v>
      </c>
      <c r="AD276" s="1"/>
      <c r="AE276" s="20"/>
      <c r="AF276" s="1"/>
      <c r="AG276" s="1"/>
      <c r="AH276" s="1"/>
      <c r="AI276" s="1"/>
      <c r="AJ276" s="1"/>
      <c r="AK276" s="1"/>
      <c r="AL276" s="1"/>
      <c r="AM276" s="1"/>
      <c r="AN276" s="1"/>
      <c r="AO276" s="1"/>
      <c r="AP276" s="1"/>
      <c r="AQ276" s="1"/>
      <c r="AR276" s="1"/>
      <c r="AS276" s="1"/>
      <c r="AT276" s="1"/>
      <c r="AU276" s="1"/>
    </row>
    <row r="277" spans="8:47" x14ac:dyDescent="0.15">
      <c r="H277" t="s">
        <v>616</v>
      </c>
      <c r="I277" s="35"/>
      <c r="J277" s="197" t="s">
        <v>963</v>
      </c>
      <c r="K277" s="37"/>
      <c r="L277" t="s">
        <v>902</v>
      </c>
      <c r="AD277" s="1"/>
      <c r="AE277" s="20"/>
      <c r="AF277" s="1"/>
      <c r="AG277" s="1"/>
      <c r="AH277" s="1"/>
      <c r="AI277" s="1"/>
      <c r="AJ277" s="1"/>
      <c r="AK277" s="1"/>
      <c r="AL277" s="1"/>
      <c r="AM277" s="1"/>
      <c r="AN277" s="1"/>
      <c r="AO277" s="1"/>
      <c r="AP277" s="1"/>
      <c r="AQ277" s="1"/>
      <c r="AR277" s="1"/>
      <c r="AS277" s="1"/>
      <c r="AT277" s="1"/>
      <c r="AU277" s="1"/>
    </row>
    <row r="278" spans="8:47" x14ac:dyDescent="0.15">
      <c r="H278" t="s">
        <v>617</v>
      </c>
      <c r="I278" s="35"/>
      <c r="J278" s="197" t="s">
        <v>964</v>
      </c>
      <c r="K278" s="37"/>
      <c r="L278" t="s">
        <v>902</v>
      </c>
      <c r="AD278" s="1"/>
      <c r="AE278" s="20"/>
      <c r="AF278" s="1"/>
      <c r="AG278" s="1"/>
      <c r="AH278" s="1"/>
      <c r="AI278" s="1"/>
      <c r="AJ278" s="1"/>
      <c r="AK278" s="1"/>
      <c r="AL278" s="1"/>
      <c r="AM278" s="1"/>
      <c r="AN278" s="1"/>
      <c r="AO278" s="1"/>
      <c r="AP278" s="1"/>
      <c r="AQ278" s="1"/>
      <c r="AR278" s="1"/>
      <c r="AS278" s="1"/>
      <c r="AT278" s="1"/>
      <c r="AU278" s="1"/>
    </row>
    <row r="279" spans="8:47" x14ac:dyDescent="0.15">
      <c r="H279" t="s">
        <v>618</v>
      </c>
      <c r="I279" s="35"/>
      <c r="J279" s="197" t="s">
        <v>965</v>
      </c>
      <c r="K279" s="37"/>
      <c r="L279" t="s">
        <v>902</v>
      </c>
      <c r="AD279" s="1"/>
      <c r="AE279" s="20"/>
      <c r="AF279" s="1"/>
      <c r="AG279" s="1"/>
      <c r="AH279" s="1"/>
      <c r="AI279" s="1"/>
      <c r="AJ279" s="1"/>
      <c r="AK279" s="1"/>
      <c r="AL279" s="1"/>
      <c r="AM279" s="1"/>
      <c r="AN279" s="1"/>
      <c r="AO279" s="1"/>
      <c r="AP279" s="1"/>
      <c r="AQ279" s="1"/>
      <c r="AR279" s="1"/>
      <c r="AS279" s="1"/>
      <c r="AT279" s="1"/>
      <c r="AU279" s="1"/>
    </row>
    <row r="280" spans="8:47" x14ac:dyDescent="0.15">
      <c r="H280" t="s">
        <v>614</v>
      </c>
      <c r="I280" s="35"/>
      <c r="J280" s="197" t="s">
        <v>966</v>
      </c>
      <c r="K280" s="37"/>
      <c r="L280" t="s">
        <v>902</v>
      </c>
      <c r="AD280" s="1"/>
      <c r="AE280" s="20"/>
      <c r="AF280" s="1"/>
      <c r="AG280" s="1"/>
      <c r="AH280" s="1"/>
      <c r="AI280" s="1"/>
      <c r="AJ280" s="1"/>
      <c r="AK280" s="1"/>
      <c r="AL280" s="1"/>
      <c r="AM280" s="1"/>
      <c r="AN280" s="1"/>
      <c r="AO280" s="1"/>
      <c r="AP280" s="1"/>
      <c r="AQ280" s="1"/>
      <c r="AR280" s="1"/>
      <c r="AS280" s="1"/>
      <c r="AT280" s="1"/>
      <c r="AU280" s="1"/>
    </row>
    <row r="281" spans="8:47" x14ac:dyDescent="0.15">
      <c r="H281" t="s">
        <v>890</v>
      </c>
      <c r="I281" s="35"/>
      <c r="J281" s="197" t="s">
        <v>967</v>
      </c>
      <c r="K281" s="37"/>
      <c r="L281" t="s">
        <v>902</v>
      </c>
      <c r="AD281" s="1"/>
      <c r="AE281" s="20"/>
      <c r="AF281" s="1"/>
      <c r="AG281" s="1"/>
      <c r="AH281" s="1"/>
      <c r="AI281" s="1"/>
      <c r="AJ281" s="1"/>
      <c r="AK281" s="1"/>
      <c r="AL281" s="1"/>
      <c r="AM281" s="1"/>
      <c r="AN281" s="1"/>
      <c r="AO281" s="1"/>
      <c r="AP281" s="1"/>
      <c r="AQ281" s="1"/>
      <c r="AR281" s="1"/>
      <c r="AS281" s="1"/>
      <c r="AT281" s="1"/>
      <c r="AU281" s="1"/>
    </row>
    <row r="282" spans="8:47" x14ac:dyDescent="0.15">
      <c r="H282" t="s">
        <v>619</v>
      </c>
      <c r="I282" s="35"/>
      <c r="J282" s="197" t="s">
        <v>968</v>
      </c>
      <c r="K282" s="37"/>
      <c r="L282" t="s">
        <v>902</v>
      </c>
      <c r="AD282" s="1"/>
      <c r="AE282" s="20"/>
      <c r="AF282" s="1"/>
      <c r="AG282" s="1"/>
      <c r="AH282" s="1"/>
      <c r="AI282" s="1"/>
      <c r="AJ282" s="1"/>
      <c r="AK282" s="1"/>
      <c r="AL282" s="1"/>
      <c r="AM282" s="1"/>
      <c r="AN282" s="1"/>
      <c r="AO282" s="1"/>
      <c r="AP282" s="1"/>
      <c r="AQ282" s="1"/>
      <c r="AR282" s="1"/>
      <c r="AS282" s="1"/>
      <c r="AT282" s="1"/>
      <c r="AU282" s="1"/>
    </row>
    <row r="283" spans="8:47" x14ac:dyDescent="0.15">
      <c r="H283" t="s">
        <v>620</v>
      </c>
      <c r="I283" s="35"/>
      <c r="J283" s="197" t="s">
        <v>969</v>
      </c>
      <c r="K283" s="37"/>
      <c r="L283" t="s">
        <v>902</v>
      </c>
      <c r="AD283" s="1"/>
      <c r="AE283" s="20"/>
      <c r="AF283" s="1"/>
      <c r="AG283" s="1"/>
      <c r="AH283" s="1"/>
      <c r="AI283" s="1"/>
      <c r="AJ283" s="1"/>
      <c r="AK283" s="1"/>
      <c r="AL283" s="1"/>
      <c r="AM283" s="1"/>
      <c r="AN283" s="1"/>
      <c r="AO283" s="1"/>
      <c r="AP283" s="1"/>
      <c r="AQ283" s="1"/>
      <c r="AR283" s="1"/>
      <c r="AS283" s="1"/>
      <c r="AT283" s="1"/>
      <c r="AU283" s="1"/>
    </row>
    <row r="284" spans="8:47" x14ac:dyDescent="0.15">
      <c r="H284" t="s">
        <v>621</v>
      </c>
      <c r="I284" s="35"/>
      <c r="J284" s="197" t="s">
        <v>970</v>
      </c>
      <c r="K284" s="37"/>
      <c r="L284" t="s">
        <v>902</v>
      </c>
      <c r="AD284" s="1"/>
      <c r="AE284" s="20"/>
      <c r="AF284" s="1"/>
      <c r="AG284" s="1"/>
      <c r="AH284" s="1"/>
      <c r="AI284" s="1"/>
      <c r="AJ284" s="1"/>
      <c r="AK284" s="1"/>
      <c r="AL284" s="1"/>
      <c r="AM284" s="1"/>
      <c r="AN284" s="1"/>
      <c r="AO284" s="1"/>
      <c r="AP284" s="1"/>
      <c r="AQ284" s="1"/>
      <c r="AR284" s="1"/>
      <c r="AS284" s="1"/>
      <c r="AT284" s="1"/>
      <c r="AU284" s="1"/>
    </row>
    <row r="285" spans="8:47" x14ac:dyDescent="0.15">
      <c r="H285" t="s">
        <v>622</v>
      </c>
      <c r="I285" s="35"/>
      <c r="J285" s="197" t="s">
        <v>971</v>
      </c>
      <c r="K285" s="37"/>
      <c r="L285" t="s">
        <v>902</v>
      </c>
      <c r="AD285" s="1"/>
      <c r="AE285" s="20"/>
      <c r="AF285" s="1"/>
      <c r="AG285" s="1"/>
      <c r="AH285" s="1"/>
      <c r="AI285" s="1"/>
      <c r="AJ285" s="1"/>
      <c r="AK285" s="1"/>
      <c r="AL285" s="1"/>
      <c r="AM285" s="1"/>
      <c r="AN285" s="1"/>
      <c r="AO285" s="1"/>
      <c r="AP285" s="1"/>
      <c r="AQ285" s="1"/>
      <c r="AR285" s="1"/>
      <c r="AS285" s="1"/>
      <c r="AT285" s="1"/>
      <c r="AU285" s="1"/>
    </row>
    <row r="286" spans="8:47" x14ac:dyDescent="0.15">
      <c r="H286" t="s">
        <v>624</v>
      </c>
      <c r="I286" s="35"/>
      <c r="J286" s="197" t="s">
        <v>972</v>
      </c>
      <c r="K286" s="37"/>
      <c r="L286" t="s">
        <v>902</v>
      </c>
      <c r="AD286" s="1"/>
      <c r="AE286" s="20"/>
      <c r="AF286" s="1"/>
      <c r="AG286" s="1"/>
      <c r="AH286" s="1"/>
      <c r="AI286" s="1"/>
      <c r="AJ286" s="1"/>
      <c r="AK286" s="1"/>
      <c r="AL286" s="1"/>
      <c r="AM286" s="1"/>
      <c r="AN286" s="1"/>
      <c r="AO286" s="1"/>
      <c r="AP286" s="1"/>
      <c r="AQ286" s="1"/>
      <c r="AR286" s="1"/>
      <c r="AS286" s="1"/>
      <c r="AT286" s="1"/>
      <c r="AU286" s="1"/>
    </row>
    <row r="287" spans="8:47" x14ac:dyDescent="0.15">
      <c r="H287" t="s">
        <v>625</v>
      </c>
      <c r="I287" s="35"/>
      <c r="J287" s="197" t="s">
        <v>973</v>
      </c>
      <c r="K287" s="37"/>
      <c r="L287" t="s">
        <v>902</v>
      </c>
      <c r="AD287" s="1"/>
      <c r="AE287" s="20"/>
      <c r="AF287" s="1"/>
      <c r="AG287" s="1"/>
      <c r="AH287" s="1"/>
      <c r="AI287" s="1"/>
      <c r="AJ287" s="1"/>
      <c r="AK287" s="1"/>
      <c r="AL287" s="1"/>
      <c r="AM287" s="1"/>
      <c r="AN287" s="1"/>
      <c r="AO287" s="1"/>
      <c r="AP287" s="1"/>
      <c r="AQ287" s="1"/>
      <c r="AR287" s="1"/>
      <c r="AS287" s="1"/>
      <c r="AT287" s="1"/>
      <c r="AU287" s="1"/>
    </row>
    <row r="288" spans="8:47" x14ac:dyDescent="0.15">
      <c r="H288" t="s">
        <v>626</v>
      </c>
      <c r="I288" s="35"/>
      <c r="J288" s="197" t="s">
        <v>974</v>
      </c>
      <c r="K288" s="37"/>
      <c r="L288" t="s">
        <v>902</v>
      </c>
      <c r="AD288" s="1"/>
      <c r="AE288" s="20"/>
      <c r="AF288" s="1"/>
      <c r="AG288" s="1"/>
      <c r="AH288" s="1"/>
      <c r="AI288" s="1"/>
      <c r="AJ288" s="1"/>
      <c r="AK288" s="1"/>
      <c r="AL288" s="1"/>
      <c r="AM288" s="1"/>
      <c r="AN288" s="1"/>
      <c r="AO288" s="1"/>
      <c r="AP288" s="1"/>
      <c r="AQ288" s="1"/>
      <c r="AR288" s="1"/>
      <c r="AS288" s="1"/>
      <c r="AT288" s="1"/>
      <c r="AU288" s="1"/>
    </row>
    <row r="289" spans="8:47" x14ac:dyDescent="0.15">
      <c r="H289" t="s">
        <v>627</v>
      </c>
      <c r="I289" s="35"/>
      <c r="J289" s="197" t="s">
        <v>975</v>
      </c>
      <c r="K289" s="37"/>
      <c r="L289" t="s">
        <v>902</v>
      </c>
      <c r="AD289" s="1"/>
      <c r="AE289" s="20"/>
      <c r="AF289" s="1"/>
      <c r="AG289" s="1"/>
      <c r="AH289" s="1"/>
      <c r="AI289" s="1"/>
      <c r="AJ289" s="1"/>
      <c r="AK289" s="1"/>
      <c r="AL289" s="1"/>
      <c r="AM289" s="1"/>
      <c r="AN289" s="1"/>
      <c r="AO289" s="1"/>
      <c r="AP289" s="1"/>
      <c r="AQ289" s="1"/>
      <c r="AR289" s="1"/>
      <c r="AS289" s="1"/>
      <c r="AT289" s="1"/>
      <c r="AU289" s="1"/>
    </row>
    <row r="290" spans="8:47" x14ac:dyDescent="0.15">
      <c r="H290" t="s">
        <v>629</v>
      </c>
      <c r="I290" s="35"/>
      <c r="J290" s="197" t="s">
        <v>976</v>
      </c>
      <c r="K290" s="37"/>
      <c r="L290" t="s">
        <v>902</v>
      </c>
    </row>
    <row r="291" spans="8:47" x14ac:dyDescent="0.15">
      <c r="H291" t="s">
        <v>630</v>
      </c>
      <c r="I291" s="35"/>
      <c r="J291" s="197" t="s">
        <v>977</v>
      </c>
      <c r="K291" s="37"/>
      <c r="L291" t="s">
        <v>902</v>
      </c>
    </row>
    <row r="292" spans="8:47" x14ac:dyDescent="0.15">
      <c r="H292" t="s">
        <v>631</v>
      </c>
      <c r="I292" s="35"/>
      <c r="J292" s="197" t="s">
        <v>978</v>
      </c>
      <c r="K292" s="37"/>
      <c r="L292" t="s">
        <v>902</v>
      </c>
    </row>
    <row r="293" spans="8:47" x14ac:dyDescent="0.15">
      <c r="H293" t="s">
        <v>632</v>
      </c>
      <c r="I293" s="35"/>
      <c r="J293" s="197" t="s">
        <v>979</v>
      </c>
      <c r="K293" s="37"/>
      <c r="L293" t="s">
        <v>902</v>
      </c>
    </row>
    <row r="294" spans="8:47" x14ac:dyDescent="0.15">
      <c r="H294" t="s">
        <v>633</v>
      </c>
      <c r="I294" s="35"/>
      <c r="J294" s="197" t="s">
        <v>980</v>
      </c>
      <c r="K294" s="37"/>
      <c r="L294" t="s">
        <v>902</v>
      </c>
    </row>
    <row r="295" spans="8:47" x14ac:dyDescent="0.15">
      <c r="H295" t="s">
        <v>634</v>
      </c>
      <c r="I295" s="35"/>
      <c r="J295" s="197" t="s">
        <v>981</v>
      </c>
      <c r="K295" s="37"/>
      <c r="L295" t="s">
        <v>902</v>
      </c>
    </row>
    <row r="296" spans="8:47" x14ac:dyDescent="0.15">
      <c r="H296" t="s">
        <v>615</v>
      </c>
      <c r="I296" s="35"/>
      <c r="J296" s="197" t="s">
        <v>982</v>
      </c>
      <c r="K296" s="37"/>
      <c r="L296" t="s">
        <v>902</v>
      </c>
    </row>
    <row r="297" spans="8:47" x14ac:dyDescent="0.15">
      <c r="H297" t="s">
        <v>623</v>
      </c>
      <c r="I297" s="35"/>
      <c r="J297" s="197" t="s">
        <v>983</v>
      </c>
      <c r="K297" s="37"/>
      <c r="L297" t="s">
        <v>902</v>
      </c>
    </row>
    <row r="298" spans="8:47" x14ac:dyDescent="0.15">
      <c r="H298" t="s">
        <v>608</v>
      </c>
      <c r="I298" s="35"/>
      <c r="J298" s="197" t="s">
        <v>984</v>
      </c>
      <c r="K298" s="37"/>
      <c r="L298" t="s">
        <v>902</v>
      </c>
    </row>
    <row r="299" spans="8:47" x14ac:dyDescent="0.15">
      <c r="H299" t="s">
        <v>628</v>
      </c>
      <c r="I299" s="35"/>
      <c r="J299" s="197" t="s">
        <v>985</v>
      </c>
      <c r="K299" s="37"/>
      <c r="L299" t="s">
        <v>902</v>
      </c>
    </row>
    <row r="300" spans="8:47" x14ac:dyDescent="0.15">
      <c r="H300" t="s">
        <v>635</v>
      </c>
      <c r="I300" s="35"/>
      <c r="J300" s="197" t="s">
        <v>986</v>
      </c>
      <c r="K300" s="37"/>
      <c r="L300" t="s">
        <v>902</v>
      </c>
    </row>
    <row r="301" spans="8:47" x14ac:dyDescent="0.15">
      <c r="H301" t="s">
        <v>636</v>
      </c>
      <c r="I301" s="35"/>
      <c r="J301" s="197" t="s">
        <v>987</v>
      </c>
      <c r="K301" s="37"/>
      <c r="L301" t="s">
        <v>902</v>
      </c>
    </row>
    <row r="302" spans="8:47" x14ac:dyDescent="0.15">
      <c r="H302" t="s">
        <v>637</v>
      </c>
      <c r="I302" s="35"/>
      <c r="J302" s="197" t="s">
        <v>988</v>
      </c>
      <c r="K302" s="37"/>
      <c r="L302" t="s">
        <v>902</v>
      </c>
    </row>
    <row r="303" spans="8:47" x14ac:dyDescent="0.15">
      <c r="H303" t="s">
        <v>638</v>
      </c>
      <c r="I303" s="35"/>
      <c r="J303" s="197" t="s">
        <v>989</v>
      </c>
      <c r="K303" s="37"/>
      <c r="L303" t="s">
        <v>902</v>
      </c>
    </row>
    <row r="304" spans="8:47" x14ac:dyDescent="0.15">
      <c r="H304" t="s">
        <v>639</v>
      </c>
      <c r="I304" s="35"/>
      <c r="J304" s="197" t="s">
        <v>990</v>
      </c>
      <c r="K304" s="37"/>
      <c r="L304" t="s">
        <v>902</v>
      </c>
    </row>
    <row r="305" spans="8:12" x14ac:dyDescent="0.15">
      <c r="H305" t="s">
        <v>757</v>
      </c>
      <c r="I305" s="35"/>
      <c r="J305" s="197" t="s">
        <v>991</v>
      </c>
      <c r="K305" s="37"/>
      <c r="L305" t="s">
        <v>902</v>
      </c>
    </row>
    <row r="306" spans="8:12" x14ac:dyDescent="0.15">
      <c r="H306" t="s">
        <v>640</v>
      </c>
      <c r="I306" s="35"/>
      <c r="J306" s="197" t="s">
        <v>992</v>
      </c>
      <c r="K306" s="37"/>
      <c r="L306" t="s">
        <v>902</v>
      </c>
    </row>
    <row r="307" spans="8:12" x14ac:dyDescent="0.15">
      <c r="H307" t="s">
        <v>641</v>
      </c>
      <c r="I307" s="35"/>
      <c r="J307" s="197" t="s">
        <v>993</v>
      </c>
      <c r="K307" s="37"/>
      <c r="L307" t="s">
        <v>902</v>
      </c>
    </row>
    <row r="308" spans="8:12" x14ac:dyDescent="0.15">
      <c r="H308" t="s">
        <v>642</v>
      </c>
      <c r="I308" s="35"/>
      <c r="J308" s="197" t="s">
        <v>994</v>
      </c>
      <c r="K308" s="37"/>
      <c r="L308" t="s">
        <v>902</v>
      </c>
    </row>
    <row r="309" spans="8:12" x14ac:dyDescent="0.15">
      <c r="H309" t="s">
        <v>643</v>
      </c>
      <c r="I309" s="35"/>
      <c r="J309" s="197" t="s">
        <v>995</v>
      </c>
      <c r="K309" s="37"/>
      <c r="L309" t="s">
        <v>902</v>
      </c>
    </row>
    <row r="310" spans="8:12" x14ac:dyDescent="0.15">
      <c r="H310" t="s">
        <v>644</v>
      </c>
      <c r="I310" s="35"/>
      <c r="J310" s="197" t="s">
        <v>996</v>
      </c>
      <c r="K310" s="37"/>
      <c r="L310" t="s">
        <v>902</v>
      </c>
    </row>
    <row r="311" spans="8:12" x14ac:dyDescent="0.15">
      <c r="H311" t="s">
        <v>645</v>
      </c>
      <c r="I311" s="35"/>
      <c r="J311" s="197" t="s">
        <v>997</v>
      </c>
      <c r="K311" s="37"/>
      <c r="L311" t="s">
        <v>902</v>
      </c>
    </row>
    <row r="312" spans="8:12" x14ac:dyDescent="0.15">
      <c r="H312" t="s">
        <v>756</v>
      </c>
      <c r="I312" s="35"/>
      <c r="J312" s="198" t="s">
        <v>998</v>
      </c>
      <c r="K312" s="37"/>
      <c r="L312" t="s">
        <v>902</v>
      </c>
    </row>
    <row r="313" spans="8:12" x14ac:dyDescent="0.15">
      <c r="H313" t="s">
        <v>887</v>
      </c>
      <c r="I313" s="35"/>
      <c r="J313" s="198" t="s">
        <v>999</v>
      </c>
      <c r="K313" s="37"/>
      <c r="L313" t="s">
        <v>902</v>
      </c>
    </row>
    <row r="314" spans="8:12" x14ac:dyDescent="0.15">
      <c r="H314" t="s">
        <v>895</v>
      </c>
      <c r="I314" s="35"/>
      <c r="J314" s="198" t="s">
        <v>1000</v>
      </c>
      <c r="K314" s="37"/>
      <c r="L314" t="s">
        <v>902</v>
      </c>
    </row>
    <row r="315" spans="8:12" x14ac:dyDescent="0.15">
      <c r="H315" t="s">
        <v>898</v>
      </c>
      <c r="I315" s="35"/>
      <c r="J315" s="198" t="s">
        <v>1001</v>
      </c>
      <c r="K315" s="37"/>
      <c r="L315" t="s">
        <v>1079</v>
      </c>
    </row>
    <row r="316" spans="8:12" x14ac:dyDescent="0.15">
      <c r="H316" t="s">
        <v>873</v>
      </c>
      <c r="I316" s="35"/>
      <c r="J316" s="197" t="s">
        <v>1002</v>
      </c>
      <c r="K316" s="37"/>
      <c r="L316" t="s">
        <v>1079</v>
      </c>
    </row>
    <row r="317" spans="8:12" x14ac:dyDescent="0.15">
      <c r="H317" t="s">
        <v>888</v>
      </c>
      <c r="I317" s="35"/>
      <c r="J317" s="198" t="s">
        <v>1003</v>
      </c>
      <c r="K317" s="37"/>
      <c r="L317" t="s">
        <v>1079</v>
      </c>
    </row>
    <row r="318" spans="8:12" x14ac:dyDescent="0.15">
      <c r="H318" t="s">
        <v>884</v>
      </c>
      <c r="I318" s="35"/>
      <c r="J318" s="198" t="s">
        <v>1004</v>
      </c>
      <c r="K318" s="37"/>
      <c r="L318" t="s">
        <v>1079</v>
      </c>
    </row>
    <row r="319" spans="8:12" x14ac:dyDescent="0.15">
      <c r="H319" t="s">
        <v>699</v>
      </c>
      <c r="I319" s="35"/>
      <c r="J319" s="198">
        <v>490001</v>
      </c>
      <c r="K319" s="37"/>
      <c r="L319" t="s">
        <v>904</v>
      </c>
    </row>
    <row r="320" spans="8:12" x14ac:dyDescent="0.15">
      <c r="H320" t="s">
        <v>700</v>
      </c>
      <c r="I320" s="35"/>
      <c r="J320" s="198">
        <v>490010</v>
      </c>
      <c r="K320" s="37"/>
      <c r="L320" t="s">
        <v>904</v>
      </c>
    </row>
    <row r="321" spans="8:12" x14ac:dyDescent="0.15">
      <c r="H321" t="s">
        <v>701</v>
      </c>
      <c r="I321" s="35"/>
      <c r="J321" s="198">
        <v>490013</v>
      </c>
      <c r="K321" s="37"/>
      <c r="L321" t="s">
        <v>904</v>
      </c>
    </row>
    <row r="322" spans="8:12" x14ac:dyDescent="0.15">
      <c r="H322" t="s">
        <v>702</v>
      </c>
      <c r="I322" s="35"/>
      <c r="J322" s="198">
        <v>490014</v>
      </c>
      <c r="K322" s="37"/>
      <c r="L322" t="s">
        <v>904</v>
      </c>
    </row>
    <row r="323" spans="8:12" x14ac:dyDescent="0.15">
      <c r="H323" t="s">
        <v>703</v>
      </c>
      <c r="I323" s="35"/>
      <c r="J323" s="198">
        <v>490016</v>
      </c>
      <c r="K323" s="37"/>
      <c r="L323" t="s">
        <v>904</v>
      </c>
    </row>
    <row r="324" spans="8:12" x14ac:dyDescent="0.15">
      <c r="H324" t="s">
        <v>704</v>
      </c>
      <c r="I324" s="35"/>
      <c r="J324" s="198">
        <v>490024</v>
      </c>
      <c r="K324" s="37"/>
      <c r="L324" t="s">
        <v>904</v>
      </c>
    </row>
    <row r="325" spans="8:12" x14ac:dyDescent="0.15">
      <c r="H325" t="s">
        <v>705</v>
      </c>
      <c r="I325" s="35"/>
      <c r="J325" s="198">
        <v>490035</v>
      </c>
      <c r="K325" s="37"/>
      <c r="L325" t="s">
        <v>904</v>
      </c>
    </row>
    <row r="326" spans="8:12" x14ac:dyDescent="0.15">
      <c r="H326" t="s">
        <v>880</v>
      </c>
      <c r="I326" s="35"/>
      <c r="J326" s="198">
        <v>490096</v>
      </c>
      <c r="K326" s="37"/>
      <c r="L326" t="s">
        <v>904</v>
      </c>
    </row>
    <row r="327" spans="8:12" x14ac:dyDescent="0.15">
      <c r="H327" t="s">
        <v>876</v>
      </c>
      <c r="I327" s="35"/>
      <c r="J327" s="198">
        <v>491002</v>
      </c>
      <c r="K327" s="37"/>
      <c r="L327" t="s">
        <v>904</v>
      </c>
    </row>
    <row r="328" spans="8:12" x14ac:dyDescent="0.15">
      <c r="H328" t="s">
        <v>799</v>
      </c>
      <c r="I328" s="35"/>
      <c r="J328" s="198">
        <v>492003</v>
      </c>
      <c r="K328" s="37"/>
      <c r="L328" t="s">
        <v>904</v>
      </c>
    </row>
    <row r="329" spans="8:12" x14ac:dyDescent="0.15">
      <c r="H329" t="s">
        <v>706</v>
      </c>
      <c r="I329" s="35"/>
      <c r="J329" s="198">
        <v>492018</v>
      </c>
      <c r="K329" s="37"/>
      <c r="L329" t="s">
        <v>904</v>
      </c>
    </row>
    <row r="330" spans="8:12" x14ac:dyDescent="0.15">
      <c r="H330" t="s">
        <v>874</v>
      </c>
      <c r="I330" s="35"/>
      <c r="J330" s="198">
        <v>492020</v>
      </c>
      <c r="K330" s="37"/>
      <c r="L330" t="s">
        <v>904</v>
      </c>
    </row>
    <row r="331" spans="8:12" x14ac:dyDescent="0.15">
      <c r="H331" t="s">
        <v>875</v>
      </c>
      <c r="I331" s="35"/>
      <c r="J331" s="198">
        <v>492021</v>
      </c>
      <c r="K331" s="37"/>
      <c r="L331" t="s">
        <v>904</v>
      </c>
    </row>
    <row r="332" spans="8:12" x14ac:dyDescent="0.15">
      <c r="H332" t="s">
        <v>707</v>
      </c>
      <c r="I332" s="35"/>
      <c r="J332" s="198">
        <v>492033</v>
      </c>
      <c r="K332" s="37"/>
      <c r="L332" t="s">
        <v>904</v>
      </c>
    </row>
    <row r="333" spans="8:12" x14ac:dyDescent="0.15">
      <c r="H333" t="s">
        <v>708</v>
      </c>
      <c r="I333" s="35"/>
      <c r="J333" s="198">
        <v>492035</v>
      </c>
      <c r="K333" s="37"/>
      <c r="L333" t="s">
        <v>904</v>
      </c>
    </row>
    <row r="334" spans="8:12" x14ac:dyDescent="0.15">
      <c r="H334" t="s">
        <v>709</v>
      </c>
      <c r="I334" s="35"/>
      <c r="J334" s="198">
        <v>492037</v>
      </c>
      <c r="K334" s="37"/>
      <c r="L334" t="s">
        <v>904</v>
      </c>
    </row>
    <row r="335" spans="8:12" x14ac:dyDescent="0.15">
      <c r="H335" t="s">
        <v>710</v>
      </c>
      <c r="I335" s="35"/>
      <c r="J335" s="198">
        <v>492047</v>
      </c>
      <c r="K335" s="37"/>
      <c r="L335" t="s">
        <v>904</v>
      </c>
    </row>
    <row r="336" spans="8:12" x14ac:dyDescent="0.15">
      <c r="H336" t="s">
        <v>711</v>
      </c>
      <c r="I336" s="35"/>
      <c r="J336" s="198">
        <v>492064</v>
      </c>
      <c r="K336" s="37"/>
      <c r="L336" t="s">
        <v>904</v>
      </c>
    </row>
    <row r="337" spans="8:12" x14ac:dyDescent="0.15">
      <c r="H337" t="s">
        <v>712</v>
      </c>
      <c r="I337" s="35"/>
      <c r="J337" s="198">
        <v>492070</v>
      </c>
      <c r="K337" s="37"/>
      <c r="L337" t="s">
        <v>904</v>
      </c>
    </row>
    <row r="338" spans="8:12" x14ac:dyDescent="0.15">
      <c r="H338" t="s">
        <v>713</v>
      </c>
      <c r="I338" s="35"/>
      <c r="J338" s="198">
        <v>492087</v>
      </c>
      <c r="K338" s="37"/>
      <c r="L338" t="s">
        <v>904</v>
      </c>
    </row>
    <row r="339" spans="8:12" x14ac:dyDescent="0.15">
      <c r="H339" t="s">
        <v>714</v>
      </c>
      <c r="I339" s="35"/>
      <c r="J339" s="198">
        <v>492089</v>
      </c>
      <c r="K339" s="37"/>
      <c r="L339" t="s">
        <v>904</v>
      </c>
    </row>
    <row r="340" spans="8:12" x14ac:dyDescent="0.15">
      <c r="H340" t="s">
        <v>715</v>
      </c>
      <c r="I340" s="35"/>
      <c r="J340" s="198">
        <v>492092</v>
      </c>
      <c r="K340" s="37"/>
      <c r="L340" t="s">
        <v>904</v>
      </c>
    </row>
    <row r="341" spans="8:12" x14ac:dyDescent="0.15">
      <c r="H341" t="s">
        <v>716</v>
      </c>
      <c r="I341" s="35"/>
      <c r="J341" s="198">
        <v>492094</v>
      </c>
      <c r="K341" s="37"/>
      <c r="L341" t="s">
        <v>904</v>
      </c>
    </row>
    <row r="342" spans="8:12" x14ac:dyDescent="0.15">
      <c r="H342" t="s">
        <v>717</v>
      </c>
      <c r="I342" s="35"/>
      <c r="J342" s="198">
        <v>492095</v>
      </c>
      <c r="K342" s="37"/>
      <c r="L342" t="s">
        <v>904</v>
      </c>
    </row>
    <row r="343" spans="8:12" x14ac:dyDescent="0.15">
      <c r="H343" t="s">
        <v>718</v>
      </c>
      <c r="I343" s="35"/>
      <c r="J343" s="198">
        <v>492109</v>
      </c>
      <c r="K343" s="37"/>
      <c r="L343" t="s">
        <v>904</v>
      </c>
    </row>
    <row r="344" spans="8:12" x14ac:dyDescent="0.15">
      <c r="H344" t="s">
        <v>719</v>
      </c>
      <c r="I344" s="35"/>
      <c r="J344" s="198">
        <v>492114</v>
      </c>
      <c r="K344" s="37"/>
      <c r="L344" t="s">
        <v>904</v>
      </c>
    </row>
    <row r="345" spans="8:12" x14ac:dyDescent="0.15">
      <c r="H345" t="s">
        <v>720</v>
      </c>
      <c r="I345" s="35"/>
      <c r="J345" s="198">
        <v>492116</v>
      </c>
      <c r="K345" s="37"/>
      <c r="L345" t="s">
        <v>904</v>
      </c>
    </row>
    <row r="346" spans="8:12" x14ac:dyDescent="0.15">
      <c r="H346" t="s">
        <v>721</v>
      </c>
      <c r="I346" s="35"/>
      <c r="J346" s="198">
        <v>492123</v>
      </c>
      <c r="K346" s="37"/>
      <c r="L346" t="s">
        <v>904</v>
      </c>
    </row>
    <row r="347" spans="8:12" x14ac:dyDescent="0.15">
      <c r="H347" t="s">
        <v>722</v>
      </c>
      <c r="I347" s="35"/>
      <c r="J347" s="198">
        <v>492140</v>
      </c>
      <c r="K347" s="37"/>
      <c r="L347" t="s">
        <v>904</v>
      </c>
    </row>
    <row r="348" spans="8:12" x14ac:dyDescent="0.15">
      <c r="H348" t="s">
        <v>723</v>
      </c>
      <c r="I348" s="35"/>
      <c r="J348" s="198">
        <v>492158</v>
      </c>
      <c r="K348" s="37"/>
      <c r="L348" t="s">
        <v>904</v>
      </c>
    </row>
    <row r="349" spans="8:12" x14ac:dyDescent="0.15">
      <c r="H349" t="s">
        <v>724</v>
      </c>
      <c r="I349" s="35"/>
      <c r="J349" s="198">
        <v>492173</v>
      </c>
      <c r="K349" s="37"/>
      <c r="L349" t="s">
        <v>904</v>
      </c>
    </row>
    <row r="350" spans="8:12" x14ac:dyDescent="0.15">
      <c r="H350" t="s">
        <v>800</v>
      </c>
      <c r="I350" s="35"/>
      <c r="J350" s="198">
        <v>492200</v>
      </c>
      <c r="K350" s="37"/>
      <c r="L350" t="s">
        <v>904</v>
      </c>
    </row>
    <row r="351" spans="8:12" x14ac:dyDescent="0.15">
      <c r="H351" t="s">
        <v>879</v>
      </c>
      <c r="I351" s="35"/>
      <c r="J351" s="198">
        <v>492259</v>
      </c>
      <c r="K351" s="37"/>
      <c r="L351" t="s">
        <v>904</v>
      </c>
    </row>
    <row r="352" spans="8:12" x14ac:dyDescent="0.15">
      <c r="H352" t="s">
        <v>801</v>
      </c>
      <c r="I352" s="35"/>
      <c r="J352" s="198">
        <v>492283</v>
      </c>
      <c r="K352" s="37"/>
      <c r="L352" t="s">
        <v>904</v>
      </c>
    </row>
    <row r="353" spans="8:12" x14ac:dyDescent="0.15">
      <c r="H353" t="s">
        <v>725</v>
      </c>
      <c r="I353" s="35"/>
      <c r="J353" s="198">
        <v>492330</v>
      </c>
      <c r="K353" s="37"/>
      <c r="L353" t="s">
        <v>904</v>
      </c>
    </row>
    <row r="354" spans="8:12" x14ac:dyDescent="0.15">
      <c r="H354" t="s">
        <v>877</v>
      </c>
      <c r="I354" s="35"/>
      <c r="J354" s="198">
        <v>492333</v>
      </c>
      <c r="K354" s="37"/>
      <c r="L354" t="s">
        <v>904</v>
      </c>
    </row>
    <row r="355" spans="8:12" x14ac:dyDescent="0.15">
      <c r="H355" t="s">
        <v>726</v>
      </c>
      <c r="I355" s="35"/>
      <c r="J355" s="198">
        <v>492337</v>
      </c>
      <c r="K355" s="37"/>
      <c r="L355" t="s">
        <v>904</v>
      </c>
    </row>
    <row r="356" spans="8:12" x14ac:dyDescent="0.15">
      <c r="H356" t="s">
        <v>727</v>
      </c>
      <c r="I356" s="35"/>
      <c r="J356" s="198">
        <v>492420</v>
      </c>
      <c r="K356" s="37"/>
      <c r="L356" t="s">
        <v>904</v>
      </c>
    </row>
    <row r="357" spans="8:12" x14ac:dyDescent="0.15">
      <c r="H357" t="s">
        <v>728</v>
      </c>
      <c r="I357" s="35"/>
      <c r="J357" s="198">
        <v>492489</v>
      </c>
      <c r="K357" s="37"/>
      <c r="L357" t="s">
        <v>904</v>
      </c>
    </row>
    <row r="358" spans="8:12" x14ac:dyDescent="0.15">
      <c r="H358" t="s">
        <v>729</v>
      </c>
      <c r="I358" s="35"/>
      <c r="J358" s="198">
        <v>492532</v>
      </c>
      <c r="K358" s="37"/>
      <c r="L358" t="s">
        <v>904</v>
      </c>
    </row>
    <row r="359" spans="8:12" x14ac:dyDescent="0.15">
      <c r="H359" t="s">
        <v>881</v>
      </c>
      <c r="I359" s="35"/>
      <c r="J359" s="198">
        <v>493999</v>
      </c>
      <c r="K359" s="37"/>
      <c r="L359" t="s">
        <v>904</v>
      </c>
    </row>
    <row r="360" spans="8:12" x14ac:dyDescent="0.15">
      <c r="H360" t="s">
        <v>878</v>
      </c>
      <c r="I360" s="35"/>
      <c r="J360" s="198">
        <v>495440</v>
      </c>
      <c r="K360" s="37"/>
      <c r="L360" t="s">
        <v>904</v>
      </c>
    </row>
    <row r="361" spans="8:12" x14ac:dyDescent="0.15">
      <c r="H361" t="s">
        <v>802</v>
      </c>
      <c r="I361" s="35"/>
      <c r="J361" s="198" t="s">
        <v>1005</v>
      </c>
      <c r="K361" s="37"/>
      <c r="L361" t="s">
        <v>904</v>
      </c>
    </row>
    <row r="362" spans="8:12" x14ac:dyDescent="0.15">
      <c r="H362" t="s">
        <v>867</v>
      </c>
      <c r="I362" s="35"/>
      <c r="J362" s="197" t="s">
        <v>1006</v>
      </c>
      <c r="K362" s="37"/>
      <c r="L362" t="s">
        <v>903</v>
      </c>
    </row>
    <row r="363" spans="8:12" x14ac:dyDescent="0.15">
      <c r="H363" t="s">
        <v>646</v>
      </c>
      <c r="I363" s="35"/>
      <c r="J363" s="197" t="s">
        <v>1007</v>
      </c>
      <c r="K363" s="37"/>
      <c r="L363" t="s">
        <v>903</v>
      </c>
    </row>
    <row r="364" spans="8:12" x14ac:dyDescent="0.15">
      <c r="H364" t="s">
        <v>647</v>
      </c>
      <c r="I364" s="35"/>
      <c r="J364" s="197" t="s">
        <v>1008</v>
      </c>
      <c r="K364" s="37"/>
      <c r="L364" t="s">
        <v>903</v>
      </c>
    </row>
    <row r="365" spans="8:12" x14ac:dyDescent="0.15">
      <c r="H365" t="s">
        <v>648</v>
      </c>
      <c r="I365" s="35"/>
      <c r="J365" s="197" t="s">
        <v>1009</v>
      </c>
      <c r="K365" s="37"/>
      <c r="L365" t="s">
        <v>903</v>
      </c>
    </row>
    <row r="366" spans="8:12" x14ac:dyDescent="0.15">
      <c r="H366" t="s">
        <v>649</v>
      </c>
      <c r="I366" s="35"/>
      <c r="J366" s="197" t="s">
        <v>1010</v>
      </c>
      <c r="K366" s="37"/>
      <c r="L366" t="s">
        <v>903</v>
      </c>
    </row>
    <row r="367" spans="8:12" x14ac:dyDescent="0.15">
      <c r="H367" t="s">
        <v>650</v>
      </c>
      <c r="I367" s="35"/>
      <c r="J367" s="197" t="s">
        <v>1011</v>
      </c>
      <c r="K367" s="37"/>
      <c r="L367" t="s">
        <v>903</v>
      </c>
    </row>
    <row r="368" spans="8:12" x14ac:dyDescent="0.15">
      <c r="H368" t="s">
        <v>868</v>
      </c>
      <c r="I368" s="35"/>
      <c r="J368" s="197" t="s">
        <v>1012</v>
      </c>
      <c r="K368" s="37"/>
      <c r="L368" t="s">
        <v>903</v>
      </c>
    </row>
    <row r="369" spans="8:12" x14ac:dyDescent="0.15">
      <c r="H369" t="s">
        <v>651</v>
      </c>
      <c r="I369" s="35"/>
      <c r="J369" s="197" t="s">
        <v>1013</v>
      </c>
      <c r="K369" s="37"/>
      <c r="L369" t="s">
        <v>903</v>
      </c>
    </row>
    <row r="370" spans="8:12" x14ac:dyDescent="0.15">
      <c r="H370" t="s">
        <v>652</v>
      </c>
      <c r="I370" s="35"/>
      <c r="J370" s="197" t="s">
        <v>1014</v>
      </c>
      <c r="K370" s="37"/>
      <c r="L370" t="s">
        <v>903</v>
      </c>
    </row>
    <row r="371" spans="8:12" x14ac:dyDescent="0.15">
      <c r="H371" t="s">
        <v>653</v>
      </c>
      <c r="I371" s="35"/>
      <c r="J371" s="197" t="s">
        <v>1015</v>
      </c>
      <c r="K371" s="37"/>
      <c r="L371" t="s">
        <v>903</v>
      </c>
    </row>
    <row r="372" spans="8:12" x14ac:dyDescent="0.15">
      <c r="H372" t="s">
        <v>654</v>
      </c>
      <c r="I372" s="35"/>
      <c r="J372" s="197" t="s">
        <v>1016</v>
      </c>
      <c r="K372" s="37"/>
      <c r="L372" t="s">
        <v>903</v>
      </c>
    </row>
    <row r="373" spans="8:12" x14ac:dyDescent="0.15">
      <c r="H373" t="s">
        <v>869</v>
      </c>
      <c r="I373" s="35"/>
      <c r="J373" s="197" t="s">
        <v>1017</v>
      </c>
      <c r="K373" s="37"/>
      <c r="L373" t="s">
        <v>903</v>
      </c>
    </row>
    <row r="374" spans="8:12" x14ac:dyDescent="0.15">
      <c r="H374" t="s">
        <v>656</v>
      </c>
      <c r="I374" s="35"/>
      <c r="J374" s="197" t="s">
        <v>1018</v>
      </c>
      <c r="K374" s="37"/>
      <c r="L374" t="s">
        <v>903</v>
      </c>
    </row>
    <row r="375" spans="8:12" x14ac:dyDescent="0.15">
      <c r="H375" t="s">
        <v>864</v>
      </c>
      <c r="I375" s="35"/>
      <c r="J375" s="197" t="s">
        <v>1019</v>
      </c>
      <c r="K375" s="37"/>
      <c r="L375" t="s">
        <v>903</v>
      </c>
    </row>
    <row r="376" spans="8:12" x14ac:dyDescent="0.15">
      <c r="H376" t="s">
        <v>657</v>
      </c>
      <c r="I376" s="35"/>
      <c r="J376" s="197" t="s">
        <v>1020</v>
      </c>
      <c r="K376" s="37"/>
      <c r="L376" t="s">
        <v>903</v>
      </c>
    </row>
    <row r="377" spans="8:12" x14ac:dyDescent="0.15">
      <c r="H377" t="s">
        <v>659</v>
      </c>
      <c r="I377" s="35"/>
      <c r="J377" s="197" t="s">
        <v>1021</v>
      </c>
      <c r="K377" s="37"/>
      <c r="L377" t="s">
        <v>903</v>
      </c>
    </row>
    <row r="378" spans="8:12" x14ac:dyDescent="0.15">
      <c r="H378" t="s">
        <v>661</v>
      </c>
      <c r="I378" s="35"/>
      <c r="J378" s="197" t="s">
        <v>1022</v>
      </c>
      <c r="K378" s="37"/>
      <c r="L378" t="s">
        <v>903</v>
      </c>
    </row>
    <row r="379" spans="8:12" x14ac:dyDescent="0.15">
      <c r="H379" t="s">
        <v>662</v>
      </c>
      <c r="I379" s="35"/>
      <c r="J379" s="197" t="s">
        <v>1023</v>
      </c>
      <c r="K379" s="37"/>
      <c r="L379" t="s">
        <v>903</v>
      </c>
    </row>
    <row r="380" spans="8:12" x14ac:dyDescent="0.15">
      <c r="H380" t="s">
        <v>663</v>
      </c>
      <c r="I380" s="35"/>
      <c r="J380" s="197" t="s">
        <v>1024</v>
      </c>
      <c r="K380" s="37"/>
      <c r="L380" t="s">
        <v>903</v>
      </c>
    </row>
    <row r="381" spans="8:12" x14ac:dyDescent="0.15">
      <c r="H381" t="s">
        <v>664</v>
      </c>
      <c r="I381" s="35"/>
      <c r="J381" s="197" t="s">
        <v>1025</v>
      </c>
      <c r="K381" s="37"/>
      <c r="L381" t="s">
        <v>903</v>
      </c>
    </row>
    <row r="382" spans="8:12" x14ac:dyDescent="0.15">
      <c r="H382" t="s">
        <v>665</v>
      </c>
      <c r="I382" s="35"/>
      <c r="J382" s="197" t="s">
        <v>1026</v>
      </c>
      <c r="K382" s="37"/>
      <c r="L382" t="s">
        <v>903</v>
      </c>
    </row>
    <row r="383" spans="8:12" x14ac:dyDescent="0.15">
      <c r="H383" t="s">
        <v>666</v>
      </c>
      <c r="I383" s="35"/>
      <c r="J383" s="197" t="s">
        <v>1027</v>
      </c>
      <c r="K383" s="37"/>
      <c r="L383" t="s">
        <v>903</v>
      </c>
    </row>
    <row r="384" spans="8:12" x14ac:dyDescent="0.15">
      <c r="H384" t="s">
        <v>667</v>
      </c>
      <c r="I384" s="35"/>
      <c r="J384" s="197" t="s">
        <v>1028</v>
      </c>
      <c r="K384" s="37"/>
      <c r="L384" t="s">
        <v>903</v>
      </c>
    </row>
    <row r="385" spans="8:12" x14ac:dyDescent="0.15">
      <c r="H385" t="s">
        <v>668</v>
      </c>
      <c r="I385" s="35"/>
      <c r="J385" s="197" t="s">
        <v>1029</v>
      </c>
      <c r="K385" s="37"/>
      <c r="L385" t="s">
        <v>903</v>
      </c>
    </row>
    <row r="386" spans="8:12" x14ac:dyDescent="0.15">
      <c r="H386" t="s">
        <v>669</v>
      </c>
      <c r="I386" s="35"/>
      <c r="J386" s="197" t="s">
        <v>1030</v>
      </c>
      <c r="K386" s="37"/>
      <c r="L386" t="s">
        <v>903</v>
      </c>
    </row>
    <row r="387" spans="8:12" x14ac:dyDescent="0.15">
      <c r="H387" t="s">
        <v>670</v>
      </c>
      <c r="I387" s="35"/>
      <c r="J387" s="197" t="s">
        <v>1031</v>
      </c>
      <c r="K387" s="37"/>
      <c r="L387" t="s">
        <v>903</v>
      </c>
    </row>
    <row r="388" spans="8:12" x14ac:dyDescent="0.15">
      <c r="H388" t="s">
        <v>671</v>
      </c>
      <c r="I388" s="35"/>
      <c r="J388" s="197" t="s">
        <v>1032</v>
      </c>
      <c r="K388" s="37"/>
      <c r="L388" t="s">
        <v>903</v>
      </c>
    </row>
    <row r="389" spans="8:12" x14ac:dyDescent="0.15">
      <c r="H389" t="s">
        <v>866</v>
      </c>
      <c r="I389" s="35"/>
      <c r="J389" s="197" t="s">
        <v>1033</v>
      </c>
      <c r="K389" s="37"/>
      <c r="L389" t="s">
        <v>903</v>
      </c>
    </row>
    <row r="390" spans="8:12" x14ac:dyDescent="0.15">
      <c r="H390" t="s">
        <v>862</v>
      </c>
      <c r="I390" s="35"/>
      <c r="J390" s="197" t="s">
        <v>1034</v>
      </c>
      <c r="K390" s="37"/>
      <c r="L390" t="s">
        <v>903</v>
      </c>
    </row>
    <row r="391" spans="8:12" x14ac:dyDescent="0.15">
      <c r="H391" t="s">
        <v>861</v>
      </c>
      <c r="I391" s="35"/>
      <c r="J391" s="197" t="s">
        <v>1035</v>
      </c>
      <c r="K391" s="37"/>
      <c r="L391" t="s">
        <v>903</v>
      </c>
    </row>
    <row r="392" spans="8:12" x14ac:dyDescent="0.15">
      <c r="H392" t="s">
        <v>858</v>
      </c>
      <c r="I392" s="35"/>
      <c r="J392" s="197" t="s">
        <v>1036</v>
      </c>
      <c r="K392" s="37"/>
      <c r="L392" t="s">
        <v>903</v>
      </c>
    </row>
    <row r="393" spans="8:12" x14ac:dyDescent="0.15">
      <c r="H393" t="s">
        <v>672</v>
      </c>
      <c r="I393" s="35"/>
      <c r="J393" s="197" t="s">
        <v>1037</v>
      </c>
      <c r="K393" s="37"/>
      <c r="L393" t="s">
        <v>903</v>
      </c>
    </row>
    <row r="394" spans="8:12" x14ac:dyDescent="0.15">
      <c r="H394" t="s">
        <v>673</v>
      </c>
      <c r="I394" s="35"/>
      <c r="J394" s="197" t="s">
        <v>1038</v>
      </c>
      <c r="K394" s="37"/>
      <c r="L394" t="s">
        <v>903</v>
      </c>
    </row>
    <row r="395" spans="8:12" x14ac:dyDescent="0.15">
      <c r="H395" t="s">
        <v>857</v>
      </c>
      <c r="I395" s="35"/>
      <c r="J395" s="197" t="s">
        <v>1039</v>
      </c>
      <c r="K395" s="37"/>
      <c r="L395" t="s">
        <v>903</v>
      </c>
    </row>
    <row r="396" spans="8:12" x14ac:dyDescent="0.15">
      <c r="H396" t="s">
        <v>859</v>
      </c>
      <c r="I396" s="35"/>
      <c r="J396" s="197" t="s">
        <v>1040</v>
      </c>
      <c r="K396" s="37"/>
      <c r="L396" t="s">
        <v>903</v>
      </c>
    </row>
    <row r="397" spans="8:12" x14ac:dyDescent="0.15">
      <c r="H397" t="s">
        <v>865</v>
      </c>
      <c r="I397" s="35"/>
      <c r="J397" s="197" t="s">
        <v>1041</v>
      </c>
      <c r="K397" s="37"/>
      <c r="L397" t="s">
        <v>903</v>
      </c>
    </row>
    <row r="398" spans="8:12" x14ac:dyDescent="0.15">
      <c r="H398" t="s">
        <v>870</v>
      </c>
      <c r="I398" s="35"/>
      <c r="J398" s="197" t="s">
        <v>1042</v>
      </c>
      <c r="K398" s="37"/>
      <c r="L398" t="s">
        <v>903</v>
      </c>
    </row>
    <row r="399" spans="8:12" x14ac:dyDescent="0.15">
      <c r="H399" t="s">
        <v>674</v>
      </c>
      <c r="I399" s="35"/>
      <c r="J399" s="197" t="s">
        <v>1043</v>
      </c>
      <c r="K399" s="37"/>
      <c r="L399" t="s">
        <v>903</v>
      </c>
    </row>
    <row r="400" spans="8:12" x14ac:dyDescent="0.15">
      <c r="H400" t="s">
        <v>675</v>
      </c>
      <c r="I400" s="35"/>
      <c r="J400" s="197" t="s">
        <v>1044</v>
      </c>
      <c r="K400" s="37"/>
      <c r="L400" t="s">
        <v>903</v>
      </c>
    </row>
    <row r="401" spans="8:12" x14ac:dyDescent="0.15">
      <c r="H401" t="s">
        <v>872</v>
      </c>
      <c r="I401" s="35"/>
      <c r="J401" s="197" t="s">
        <v>1045</v>
      </c>
      <c r="K401" s="37"/>
      <c r="L401" t="s">
        <v>903</v>
      </c>
    </row>
    <row r="402" spans="8:12" x14ac:dyDescent="0.15">
      <c r="H402" t="s">
        <v>871</v>
      </c>
      <c r="I402" s="35"/>
      <c r="J402" s="197" t="s">
        <v>1046</v>
      </c>
      <c r="K402" s="37"/>
      <c r="L402" t="s">
        <v>903</v>
      </c>
    </row>
    <row r="403" spans="8:12" x14ac:dyDescent="0.15">
      <c r="H403" t="s">
        <v>676</v>
      </c>
      <c r="I403" s="35"/>
      <c r="J403" s="197" t="s">
        <v>1047</v>
      </c>
      <c r="K403" s="37"/>
      <c r="L403" t="s">
        <v>903</v>
      </c>
    </row>
    <row r="404" spans="8:12" x14ac:dyDescent="0.15">
      <c r="H404" t="s">
        <v>677</v>
      </c>
      <c r="I404" s="35"/>
      <c r="J404" s="197" t="s">
        <v>1048</v>
      </c>
      <c r="K404" s="37"/>
      <c r="L404" t="s">
        <v>903</v>
      </c>
    </row>
    <row r="405" spans="8:12" x14ac:dyDescent="0.15">
      <c r="H405" t="s">
        <v>678</v>
      </c>
      <c r="I405" s="35"/>
      <c r="J405" s="197" t="s">
        <v>1049</v>
      </c>
      <c r="K405" s="37"/>
      <c r="L405" t="s">
        <v>903</v>
      </c>
    </row>
    <row r="406" spans="8:12" x14ac:dyDescent="0.15">
      <c r="H406" t="s">
        <v>679</v>
      </c>
      <c r="I406" s="35"/>
      <c r="J406" s="197" t="s">
        <v>1050</v>
      </c>
      <c r="K406" s="37"/>
      <c r="L406" t="s">
        <v>903</v>
      </c>
    </row>
    <row r="407" spans="8:12" x14ac:dyDescent="0.15">
      <c r="H407" t="s">
        <v>680</v>
      </c>
      <c r="I407" s="35"/>
      <c r="J407" s="197" t="s">
        <v>1051</v>
      </c>
      <c r="K407" s="37"/>
      <c r="L407" t="s">
        <v>903</v>
      </c>
    </row>
    <row r="408" spans="8:12" x14ac:dyDescent="0.15">
      <c r="H408" t="s">
        <v>681</v>
      </c>
      <c r="I408" s="35"/>
      <c r="J408" s="197" t="s">
        <v>1052</v>
      </c>
      <c r="K408" s="37"/>
      <c r="L408" t="s">
        <v>903</v>
      </c>
    </row>
    <row r="409" spans="8:12" x14ac:dyDescent="0.15">
      <c r="H409" t="s">
        <v>682</v>
      </c>
      <c r="I409" s="35"/>
      <c r="J409" s="197" t="s">
        <v>1053</v>
      </c>
      <c r="K409" s="37"/>
      <c r="L409" t="s">
        <v>903</v>
      </c>
    </row>
    <row r="410" spans="8:12" x14ac:dyDescent="0.15">
      <c r="H410" t="s">
        <v>683</v>
      </c>
      <c r="I410" s="35"/>
      <c r="J410" s="197" t="s">
        <v>1054</v>
      </c>
      <c r="K410" s="37"/>
      <c r="L410" t="s">
        <v>903</v>
      </c>
    </row>
    <row r="411" spans="8:12" x14ac:dyDescent="0.15">
      <c r="H411" t="s">
        <v>684</v>
      </c>
      <c r="I411" s="35"/>
      <c r="J411" s="197" t="s">
        <v>1055</v>
      </c>
      <c r="K411" s="37"/>
      <c r="L411" t="s">
        <v>903</v>
      </c>
    </row>
    <row r="412" spans="8:12" x14ac:dyDescent="0.15">
      <c r="H412" t="s">
        <v>685</v>
      </c>
      <c r="I412" s="35"/>
      <c r="J412" s="197" t="s">
        <v>1056</v>
      </c>
      <c r="K412" s="37"/>
      <c r="L412" t="s">
        <v>903</v>
      </c>
    </row>
    <row r="413" spans="8:12" x14ac:dyDescent="0.15">
      <c r="H413" t="s">
        <v>686</v>
      </c>
      <c r="I413" s="35"/>
      <c r="J413" s="197" t="s">
        <v>1057</v>
      </c>
      <c r="K413" s="37"/>
      <c r="L413" t="s">
        <v>903</v>
      </c>
    </row>
    <row r="414" spans="8:12" x14ac:dyDescent="0.15">
      <c r="H414" t="s">
        <v>687</v>
      </c>
      <c r="I414" s="35"/>
      <c r="J414" s="197" t="s">
        <v>1058</v>
      </c>
      <c r="K414" s="37"/>
      <c r="L414" t="s">
        <v>903</v>
      </c>
    </row>
    <row r="415" spans="8:12" x14ac:dyDescent="0.15">
      <c r="H415" t="s">
        <v>688</v>
      </c>
      <c r="I415" s="35"/>
      <c r="J415" s="197" t="s">
        <v>1059</v>
      </c>
      <c r="K415" s="37"/>
      <c r="L415" t="s">
        <v>903</v>
      </c>
    </row>
    <row r="416" spans="8:12" x14ac:dyDescent="0.15">
      <c r="H416" t="s">
        <v>689</v>
      </c>
      <c r="I416" s="35"/>
      <c r="J416" s="197" t="s">
        <v>1060</v>
      </c>
      <c r="K416" s="37"/>
      <c r="L416" t="s">
        <v>903</v>
      </c>
    </row>
    <row r="417" spans="8:12" x14ac:dyDescent="0.15">
      <c r="H417" t="s">
        <v>860</v>
      </c>
      <c r="I417" s="35"/>
      <c r="J417" s="197" t="s">
        <v>1061</v>
      </c>
      <c r="K417" s="37"/>
      <c r="L417" t="s">
        <v>903</v>
      </c>
    </row>
    <row r="418" spans="8:12" x14ac:dyDescent="0.15">
      <c r="H418" t="s">
        <v>690</v>
      </c>
      <c r="I418" s="35"/>
      <c r="J418" s="197" t="s">
        <v>1062</v>
      </c>
      <c r="K418" s="37"/>
      <c r="L418" t="s">
        <v>903</v>
      </c>
    </row>
    <row r="419" spans="8:12" x14ac:dyDescent="0.15">
      <c r="H419" t="s">
        <v>691</v>
      </c>
      <c r="I419" s="35"/>
      <c r="J419" s="197" t="s">
        <v>1063</v>
      </c>
      <c r="K419" s="37"/>
      <c r="L419" t="s">
        <v>903</v>
      </c>
    </row>
    <row r="420" spans="8:12" x14ac:dyDescent="0.15">
      <c r="H420" t="s">
        <v>863</v>
      </c>
      <c r="I420" s="35"/>
      <c r="J420" s="197" t="s">
        <v>1064</v>
      </c>
      <c r="K420" s="37"/>
      <c r="L420" t="s">
        <v>903</v>
      </c>
    </row>
    <row r="421" spans="8:12" x14ac:dyDescent="0.15">
      <c r="H421" t="s">
        <v>692</v>
      </c>
      <c r="I421" s="35"/>
      <c r="J421" s="197" t="s">
        <v>1065</v>
      </c>
      <c r="K421" s="37"/>
      <c r="L421" t="s">
        <v>903</v>
      </c>
    </row>
    <row r="422" spans="8:12" x14ac:dyDescent="0.15">
      <c r="H422" t="s">
        <v>693</v>
      </c>
      <c r="I422" s="35"/>
      <c r="J422" s="197" t="s">
        <v>1066</v>
      </c>
      <c r="K422" s="37"/>
      <c r="L422" t="s">
        <v>903</v>
      </c>
    </row>
    <row r="423" spans="8:12" x14ac:dyDescent="0.15">
      <c r="H423" t="s">
        <v>694</v>
      </c>
      <c r="I423" s="35"/>
      <c r="J423" s="197" t="s">
        <v>1067</v>
      </c>
      <c r="K423" s="37"/>
      <c r="L423" t="s">
        <v>903</v>
      </c>
    </row>
    <row r="424" spans="8:12" x14ac:dyDescent="0.15">
      <c r="H424" t="s">
        <v>695</v>
      </c>
      <c r="I424" s="35"/>
      <c r="J424" s="197" t="s">
        <v>1068</v>
      </c>
      <c r="K424" s="37"/>
      <c r="L424" t="s">
        <v>903</v>
      </c>
    </row>
    <row r="425" spans="8:12" x14ac:dyDescent="0.15">
      <c r="H425" t="s">
        <v>696</v>
      </c>
      <c r="I425" s="35"/>
      <c r="J425" s="197" t="s">
        <v>1069</v>
      </c>
      <c r="K425" s="37"/>
      <c r="L425" t="s">
        <v>903</v>
      </c>
    </row>
    <row r="426" spans="8:12" x14ac:dyDescent="0.15">
      <c r="H426" t="s">
        <v>697</v>
      </c>
      <c r="I426" s="35"/>
      <c r="J426" s="197" t="s">
        <v>1070</v>
      </c>
      <c r="K426" s="37"/>
      <c r="L426" t="s">
        <v>903</v>
      </c>
    </row>
    <row r="427" spans="8:12" x14ac:dyDescent="0.15">
      <c r="H427" t="s">
        <v>698</v>
      </c>
      <c r="I427" s="35"/>
      <c r="J427" s="197" t="s">
        <v>1071</v>
      </c>
      <c r="K427" s="37"/>
      <c r="L427" t="s">
        <v>903</v>
      </c>
    </row>
    <row r="428" spans="8:12" x14ac:dyDescent="0.15">
      <c r="H428" t="s">
        <v>883</v>
      </c>
      <c r="I428" s="35"/>
      <c r="J428" s="198" t="s">
        <v>1072</v>
      </c>
      <c r="K428" s="37"/>
      <c r="L428" t="s">
        <v>903</v>
      </c>
    </row>
    <row r="429" spans="8:12" x14ac:dyDescent="0.15">
      <c r="H429" t="s">
        <v>658</v>
      </c>
      <c r="I429" s="35"/>
      <c r="J429" s="198" t="s">
        <v>1073</v>
      </c>
      <c r="K429" s="37"/>
      <c r="L429" t="s">
        <v>903</v>
      </c>
    </row>
    <row r="430" spans="8:12" x14ac:dyDescent="0.15">
      <c r="H430" t="s">
        <v>886</v>
      </c>
      <c r="I430" s="35"/>
      <c r="J430" s="198" t="s">
        <v>1074</v>
      </c>
      <c r="K430" s="37"/>
      <c r="L430" t="s">
        <v>903</v>
      </c>
    </row>
    <row r="431" spans="8:12" x14ac:dyDescent="0.15">
      <c r="H431" t="s">
        <v>660</v>
      </c>
      <c r="I431" s="35"/>
      <c r="J431" s="198" t="s">
        <v>1075</v>
      </c>
      <c r="K431" s="37"/>
      <c r="L431" t="s">
        <v>903</v>
      </c>
    </row>
    <row r="432" spans="8:12" x14ac:dyDescent="0.15">
      <c r="H432" t="s">
        <v>655</v>
      </c>
      <c r="I432" s="35"/>
      <c r="J432" s="198" t="s">
        <v>1076</v>
      </c>
      <c r="K432" s="37"/>
      <c r="L432" t="s">
        <v>903</v>
      </c>
    </row>
    <row r="433" spans="8:12" x14ac:dyDescent="0.15">
      <c r="H433" t="s">
        <v>889</v>
      </c>
      <c r="I433" s="35"/>
      <c r="J433" s="198" t="s">
        <v>1077</v>
      </c>
      <c r="K433" s="37"/>
      <c r="L433" t="s">
        <v>903</v>
      </c>
    </row>
    <row r="434" spans="8:12" x14ac:dyDescent="0.15">
      <c r="H434" t="s">
        <v>897</v>
      </c>
      <c r="I434" s="35"/>
      <c r="J434" s="198" t="s">
        <v>1078</v>
      </c>
      <c r="K434" s="37"/>
      <c r="L434" t="s">
        <v>903</v>
      </c>
    </row>
    <row r="435" spans="8:12" x14ac:dyDescent="0.15">
      <c r="H435" s="35"/>
      <c r="I435" s="35"/>
      <c r="J435" s="36"/>
      <c r="K435" s="37"/>
      <c r="L435" s="37"/>
    </row>
    <row r="436" spans="8:12" x14ac:dyDescent="0.15">
      <c r="H436" s="35"/>
      <c r="I436" s="35"/>
      <c r="J436" s="36"/>
      <c r="K436" s="37"/>
      <c r="L436" s="37"/>
    </row>
    <row r="437" spans="8:12" x14ac:dyDescent="0.15">
      <c r="H437" s="35"/>
      <c r="I437" s="35"/>
      <c r="J437" s="36"/>
      <c r="K437" s="37"/>
      <c r="L437" s="37"/>
    </row>
    <row r="438" spans="8:12" x14ac:dyDescent="0.15">
      <c r="H438" s="35"/>
      <c r="I438" s="35"/>
      <c r="J438" s="36"/>
      <c r="K438" s="37"/>
      <c r="L438" s="37"/>
    </row>
    <row r="439" spans="8:12" x14ac:dyDescent="0.15">
      <c r="H439" s="35"/>
      <c r="I439" s="35"/>
      <c r="J439" s="36"/>
      <c r="K439" s="37"/>
      <c r="L439" s="37"/>
    </row>
    <row r="440" spans="8:12" x14ac:dyDescent="0.15">
      <c r="H440" s="35"/>
      <c r="I440" s="35"/>
      <c r="J440" s="36"/>
      <c r="K440" s="37"/>
      <c r="L440" s="37"/>
    </row>
    <row r="441" spans="8:12" x14ac:dyDescent="0.15">
      <c r="H441" s="35"/>
      <c r="I441" s="35"/>
      <c r="J441" s="36"/>
      <c r="K441" s="37"/>
      <c r="L441" s="37"/>
    </row>
    <row r="442" spans="8:12" x14ac:dyDescent="0.15">
      <c r="H442" s="35"/>
      <c r="I442" s="35"/>
      <c r="J442" s="36"/>
      <c r="K442" s="37"/>
      <c r="L442" s="37"/>
    </row>
    <row r="443" spans="8:12" x14ac:dyDescent="0.15">
      <c r="H443" s="35"/>
      <c r="I443" s="35"/>
      <c r="J443" s="36"/>
      <c r="K443" s="37"/>
      <c r="L443" s="37"/>
    </row>
    <row r="444" spans="8:12" x14ac:dyDescent="0.15">
      <c r="H444" s="35"/>
      <c r="I444" s="35"/>
      <c r="J444" s="36"/>
      <c r="K444" s="37"/>
      <c r="L444" s="37"/>
    </row>
    <row r="445" spans="8:12" x14ac:dyDescent="0.15">
      <c r="H445" s="35"/>
      <c r="I445" s="35"/>
      <c r="J445" s="36"/>
      <c r="K445" s="37"/>
      <c r="L445" s="37"/>
    </row>
    <row r="446" spans="8:12" x14ac:dyDescent="0.15">
      <c r="H446" s="35"/>
      <c r="I446" s="35"/>
      <c r="J446" s="36"/>
      <c r="K446" s="37"/>
      <c r="L446" s="37"/>
    </row>
    <row r="447" spans="8:12" x14ac:dyDescent="0.15">
      <c r="H447" s="35"/>
      <c r="I447" s="35"/>
      <c r="J447" s="36"/>
      <c r="K447" s="37"/>
      <c r="L447" s="37"/>
    </row>
    <row r="448" spans="8:12" x14ac:dyDescent="0.15">
      <c r="H448" s="35"/>
      <c r="I448" s="35"/>
      <c r="J448" s="36"/>
      <c r="K448" s="37"/>
      <c r="L448" s="37"/>
    </row>
    <row r="449" spans="8:12" x14ac:dyDescent="0.15">
      <c r="H449" s="35"/>
      <c r="I449" s="35"/>
      <c r="J449" s="36"/>
      <c r="K449" s="37"/>
      <c r="L449" s="37"/>
    </row>
    <row r="450" spans="8:12" x14ac:dyDescent="0.15">
      <c r="H450" s="37"/>
      <c r="I450" s="35"/>
      <c r="J450" s="36"/>
      <c r="K450" s="37"/>
      <c r="L450" s="37"/>
    </row>
    <row r="451" spans="8:12" x14ac:dyDescent="0.15">
      <c r="H451" s="35"/>
      <c r="I451" s="35"/>
      <c r="J451" s="36"/>
      <c r="K451" s="37"/>
      <c r="L451" s="37"/>
    </row>
    <row r="452" spans="8:12" x14ac:dyDescent="0.15">
      <c r="H452" s="35"/>
      <c r="I452" s="35"/>
      <c r="J452" s="36"/>
      <c r="K452" s="37"/>
      <c r="L452" s="37"/>
    </row>
    <row r="453" spans="8:12" x14ac:dyDescent="0.15">
      <c r="H453" s="35"/>
      <c r="I453" s="35"/>
      <c r="J453" s="36"/>
      <c r="K453" s="37"/>
      <c r="L453" s="37"/>
    </row>
    <row r="454" spans="8:12" x14ac:dyDescent="0.15">
      <c r="H454" s="35"/>
      <c r="I454" s="35"/>
      <c r="J454" s="36"/>
      <c r="K454" s="37"/>
      <c r="L454" s="37"/>
    </row>
    <row r="455" spans="8:12" x14ac:dyDescent="0.15">
      <c r="H455" s="35"/>
      <c r="I455" s="35"/>
      <c r="J455" s="36"/>
      <c r="K455" s="37"/>
      <c r="L455" s="37"/>
    </row>
    <row r="456" spans="8:12" x14ac:dyDescent="0.15">
      <c r="H456" s="35"/>
      <c r="I456" s="35"/>
      <c r="J456" s="36"/>
      <c r="K456" s="37"/>
      <c r="L456" s="37"/>
    </row>
    <row r="457" spans="8:12" x14ac:dyDescent="0.15">
      <c r="H457" s="35"/>
      <c r="I457" s="35"/>
      <c r="J457" s="36"/>
      <c r="K457" s="37"/>
      <c r="L457" s="37"/>
    </row>
    <row r="458" spans="8:12" x14ac:dyDescent="0.15">
      <c r="H458" s="35"/>
      <c r="I458" s="35"/>
      <c r="J458" s="36"/>
      <c r="K458" s="37"/>
      <c r="L458" s="37"/>
    </row>
    <row r="459" spans="8:12" x14ac:dyDescent="0.15">
      <c r="H459" s="35"/>
      <c r="I459" s="35"/>
      <c r="J459" s="36"/>
      <c r="K459" s="37"/>
      <c r="L459" s="37"/>
    </row>
    <row r="460" spans="8:12" x14ac:dyDescent="0.15">
      <c r="H460" s="35"/>
      <c r="I460" s="35"/>
      <c r="J460" s="36"/>
      <c r="K460" s="37"/>
      <c r="L460" s="37"/>
    </row>
    <row r="461" spans="8:12" x14ac:dyDescent="0.15">
      <c r="H461" s="35"/>
      <c r="I461" s="35"/>
      <c r="J461" s="36"/>
      <c r="K461" s="37"/>
      <c r="L461" s="37"/>
    </row>
    <row r="462" spans="8:12" x14ac:dyDescent="0.15">
      <c r="H462" s="35"/>
      <c r="I462" s="35"/>
      <c r="J462" s="36"/>
      <c r="K462" s="37"/>
      <c r="L462" s="37"/>
    </row>
    <row r="463" spans="8:12" x14ac:dyDescent="0.15">
      <c r="H463" s="35"/>
      <c r="I463" s="35"/>
      <c r="J463" s="36"/>
      <c r="K463" s="37"/>
      <c r="L463" s="37"/>
    </row>
    <row r="464" spans="8:12" x14ac:dyDescent="0.15">
      <c r="H464" s="35"/>
      <c r="I464" s="35"/>
      <c r="J464" s="36"/>
      <c r="K464" s="37"/>
      <c r="L464" s="37"/>
    </row>
    <row r="465" spans="8:12" x14ac:dyDescent="0.15">
      <c r="H465" s="35"/>
      <c r="I465" s="35"/>
      <c r="J465" s="36"/>
      <c r="K465" s="37"/>
      <c r="L465" s="37"/>
    </row>
    <row r="466" spans="8:12" x14ac:dyDescent="0.15">
      <c r="H466" s="35"/>
      <c r="I466" s="35"/>
      <c r="J466" s="36"/>
      <c r="K466" s="37"/>
      <c r="L466" s="37"/>
    </row>
    <row r="467" spans="8:12" x14ac:dyDescent="0.15">
      <c r="H467" s="35"/>
      <c r="I467" s="35"/>
      <c r="J467" s="36"/>
      <c r="K467" s="37"/>
      <c r="L467" s="37"/>
    </row>
    <row r="468" spans="8:12" x14ac:dyDescent="0.15">
      <c r="H468" s="35"/>
      <c r="I468" s="35"/>
      <c r="J468" s="36"/>
      <c r="K468" s="37"/>
      <c r="L468" s="37"/>
    </row>
    <row r="469" spans="8:12" x14ac:dyDescent="0.15">
      <c r="H469" s="35"/>
      <c r="I469" s="35"/>
      <c r="J469" s="36"/>
      <c r="K469" s="37"/>
      <c r="L469" s="37"/>
    </row>
    <row r="470" spans="8:12" x14ac:dyDescent="0.15">
      <c r="H470" s="35"/>
      <c r="I470" s="35"/>
      <c r="J470" s="36"/>
      <c r="K470" s="37"/>
      <c r="L470" s="37"/>
    </row>
    <row r="471" spans="8:12" x14ac:dyDescent="0.15">
      <c r="H471" s="35"/>
      <c r="I471" s="35"/>
      <c r="J471" s="36"/>
      <c r="K471" s="37"/>
      <c r="L471" s="37"/>
    </row>
    <row r="472" spans="8:12" x14ac:dyDescent="0.15">
      <c r="H472" s="35"/>
      <c r="I472" s="35"/>
      <c r="J472" s="36"/>
      <c r="K472" s="37"/>
      <c r="L472" s="37"/>
    </row>
    <row r="473" spans="8:12" x14ac:dyDescent="0.15">
      <c r="H473" s="35"/>
      <c r="I473" s="35"/>
      <c r="J473" s="36"/>
      <c r="K473" s="37"/>
      <c r="L473" s="37"/>
    </row>
    <row r="474" spans="8:12" x14ac:dyDescent="0.15">
      <c r="H474" s="35"/>
      <c r="I474" s="35"/>
      <c r="J474" s="36"/>
      <c r="K474" s="37"/>
      <c r="L474" s="37"/>
    </row>
    <row r="475" spans="8:12" x14ac:dyDescent="0.15">
      <c r="H475" s="35"/>
      <c r="I475" s="35"/>
      <c r="J475" s="36"/>
      <c r="K475" s="37"/>
      <c r="L475" s="37"/>
    </row>
    <row r="476" spans="8:12" x14ac:dyDescent="0.15">
      <c r="H476" s="35"/>
      <c r="I476" s="35"/>
      <c r="J476" s="36"/>
      <c r="K476" s="37"/>
      <c r="L476" s="37"/>
    </row>
    <row r="477" spans="8:12" x14ac:dyDescent="0.15">
      <c r="H477" s="35"/>
      <c r="I477" s="35"/>
      <c r="J477" s="36"/>
      <c r="K477" s="37"/>
      <c r="L477" s="37"/>
    </row>
    <row r="478" spans="8:12" x14ac:dyDescent="0.15">
      <c r="H478" s="35"/>
      <c r="I478" s="35"/>
      <c r="J478" s="36"/>
      <c r="K478" s="37"/>
      <c r="L478" s="37"/>
    </row>
    <row r="479" spans="8:12" x14ac:dyDescent="0.15">
      <c r="H479" s="35"/>
      <c r="I479" s="35"/>
      <c r="J479" s="36"/>
      <c r="K479" s="37"/>
      <c r="L479" s="37"/>
    </row>
    <row r="480" spans="8:12" x14ac:dyDescent="0.15">
      <c r="H480" s="35"/>
      <c r="I480" s="35"/>
      <c r="J480" s="36"/>
      <c r="K480" s="37"/>
      <c r="L480" s="37"/>
    </row>
    <row r="481" spans="8:12" x14ac:dyDescent="0.15">
      <c r="H481" s="35"/>
      <c r="I481" s="35"/>
      <c r="J481" s="36"/>
      <c r="K481" s="37"/>
      <c r="L481" s="37"/>
    </row>
    <row r="482" spans="8:12" x14ac:dyDescent="0.15">
      <c r="H482" s="35"/>
      <c r="I482" s="35"/>
      <c r="J482" s="36"/>
      <c r="K482" s="37"/>
      <c r="L482" s="37"/>
    </row>
    <row r="483" spans="8:12" x14ac:dyDescent="0.15">
      <c r="H483" s="35"/>
      <c r="I483" s="35"/>
      <c r="J483" s="36"/>
      <c r="K483" s="37"/>
      <c r="L483" s="37"/>
    </row>
    <row r="484" spans="8:12" x14ac:dyDescent="0.15">
      <c r="H484" s="35"/>
      <c r="I484" s="35"/>
      <c r="J484" s="36"/>
      <c r="K484" s="37"/>
      <c r="L484" s="37"/>
    </row>
    <row r="485" spans="8:12" x14ac:dyDescent="0.15">
      <c r="H485" s="35"/>
      <c r="I485" s="35"/>
      <c r="J485" s="36"/>
      <c r="K485" s="37"/>
      <c r="L485" s="37"/>
    </row>
    <row r="486" spans="8:12" x14ac:dyDescent="0.15">
      <c r="H486" s="35"/>
      <c r="I486" s="35"/>
      <c r="J486" s="36"/>
      <c r="K486" s="37"/>
      <c r="L486" s="37"/>
    </row>
    <row r="487" spans="8:12" x14ac:dyDescent="0.15">
      <c r="H487" s="35"/>
      <c r="I487" s="35"/>
      <c r="J487" s="36"/>
      <c r="K487" s="37"/>
      <c r="L487" s="37"/>
    </row>
    <row r="488" spans="8:12" x14ac:dyDescent="0.15">
      <c r="H488" s="35"/>
      <c r="I488" s="35"/>
      <c r="J488" s="36"/>
      <c r="K488" s="37"/>
      <c r="L488" s="37"/>
    </row>
    <row r="489" spans="8:12" x14ac:dyDescent="0.15">
      <c r="H489" s="35"/>
      <c r="I489" s="35"/>
      <c r="J489" s="36"/>
      <c r="K489" s="37"/>
      <c r="L489" s="37"/>
    </row>
    <row r="490" spans="8:12" x14ac:dyDescent="0.15">
      <c r="H490" s="35"/>
      <c r="I490" s="35"/>
      <c r="J490" s="36"/>
      <c r="K490" s="37"/>
      <c r="L490" s="37"/>
    </row>
    <row r="491" spans="8:12" x14ac:dyDescent="0.15">
      <c r="H491" s="35"/>
      <c r="I491" s="35"/>
      <c r="J491" s="36"/>
      <c r="K491" s="37"/>
      <c r="L491" s="37"/>
    </row>
    <row r="492" spans="8:12" x14ac:dyDescent="0.15">
      <c r="H492" s="35"/>
      <c r="I492" s="35"/>
      <c r="J492" s="36"/>
      <c r="K492" s="37"/>
      <c r="L492" s="37"/>
    </row>
    <row r="493" spans="8:12" x14ac:dyDescent="0.15">
      <c r="H493" s="35"/>
      <c r="I493" s="35"/>
      <c r="J493" s="36"/>
      <c r="K493" s="37"/>
      <c r="L493" s="37"/>
    </row>
    <row r="494" spans="8:12" x14ac:dyDescent="0.15">
      <c r="H494" s="35"/>
      <c r="I494" s="35"/>
      <c r="J494" s="36"/>
      <c r="K494" s="37"/>
      <c r="L494" s="37"/>
    </row>
  </sheetData>
  <sheetProtection algorithmName="SHA-512" hashValue="SBKUXmZBR20VFvi8uGwhR32f52TvYhTYqkep+8VliKi8DSWZz/uyhUnieaYv5E3+q9zzhcNwGR5mqcdDNgwrvA==" saltValue="9OpyoaRgg31l3Ag5VxwYFg==" spinCount="100000" sheet="1" objects="1" scenarios="1"/>
  <mergeCells count="23">
    <mergeCell ref="C4:I4"/>
    <mergeCell ref="J4:N4"/>
    <mergeCell ref="O3:Z3"/>
    <mergeCell ref="O4:Z4"/>
    <mergeCell ref="J6:N6"/>
    <mergeCell ref="O6:R6"/>
    <mergeCell ref="S6:X6"/>
    <mergeCell ref="A1:Z1"/>
    <mergeCell ref="H5:H6"/>
    <mergeCell ref="AK3:AL3"/>
    <mergeCell ref="AK4:AL4"/>
    <mergeCell ref="Z5:Z6"/>
    <mergeCell ref="A3:B3"/>
    <mergeCell ref="A4:B4"/>
    <mergeCell ref="B5:B6"/>
    <mergeCell ref="C5:D5"/>
    <mergeCell ref="A5:A6"/>
    <mergeCell ref="G5:G6"/>
    <mergeCell ref="J5:Y5"/>
    <mergeCell ref="F5:F6"/>
    <mergeCell ref="J3:N3"/>
    <mergeCell ref="I5:I6"/>
    <mergeCell ref="C3:I3"/>
  </mergeCells>
  <phoneticPr fontId="1"/>
  <conditionalFormatting sqref="O7:P8">
    <cfRule type="expression" dxfId="5" priority="942">
      <formula>IF(ISBLANK(O7),$Q7=".")</formula>
    </cfRule>
  </conditionalFormatting>
  <conditionalFormatting sqref="O9:P131">
    <cfRule type="expression" dxfId="4" priority="3">
      <formula>IF(ISBLANK(O9),$Q9=".")</formula>
    </cfRule>
  </conditionalFormatting>
  <conditionalFormatting sqref="O7:R7">
    <cfRule type="expression" dxfId="3" priority="872">
      <formula>$Z$7="400m"</formula>
    </cfRule>
  </conditionalFormatting>
  <conditionalFormatting sqref="O8:R126">
    <cfRule type="expression" dxfId="2" priority="1">
      <formula>$Z8="400m"</formula>
    </cfRule>
  </conditionalFormatting>
  <conditionalFormatting sqref="R7:R8">
    <cfRule type="expression" dxfId="1" priority="941">
      <formula>IF(ISBLANK(R7),$Q7=".")</formula>
    </cfRule>
  </conditionalFormatting>
  <conditionalFormatting sqref="R9:R131">
    <cfRule type="expression" dxfId="0" priority="2">
      <formula>IF(ISBLANK(R9),$Q9=".")</formula>
    </cfRule>
  </conditionalFormatting>
  <dataValidations xWindow="804" yWindow="494" count="22">
    <dataValidation imeMode="off" allowBlank="1" showInputMessage="1" showErrorMessage="1" sqref="B7:B131" xr:uid="{00000000-0002-0000-0200-000000000000}"/>
    <dataValidation imeMode="disabled" allowBlank="1" showInputMessage="1" showErrorMessage="1" sqref="O3:O4 C4 J7:J131" xr:uid="{00000000-0002-0000-0200-000001000000}"/>
    <dataValidation type="textLength" imeMode="disabled" operator="equal" allowBlank="1" showInputMessage="1" showErrorMessage="1" error="半角で２桁の数字を入力してください" prompt="半角で２桁の数字を入力してください" sqref="L7:L131" xr:uid="{00000000-0002-0000-0200-000002000000}">
      <formula1>2</formula1>
    </dataValidation>
    <dataValidation type="list" allowBlank="1" showInputMessage="1" showErrorMessage="1" prompt="「分」または「ｍ」を選択してください" sqref="K7:K131" xr:uid="{00000000-0002-0000-0200-000003000000}">
      <formula1>"分,m"</formula1>
    </dataValidation>
    <dataValidation type="list" allowBlank="1" showInputMessage="1" showErrorMessage="1" prompt="「秒」を選択してください" sqref="M7:M131" xr:uid="{00000000-0002-0000-0200-000004000000}">
      <formula1>"秒"</formula1>
    </dataValidation>
    <dataValidation imeMode="halfKatakana" allowBlank="1" showInputMessage="1" showErrorMessage="1" prompt="氏名のﾌﾘｶﾞﾅ(半角ｶﾀｶﾅ)を入力してください。_x000a_姓と名の間に半角スペースを入れてください｡" sqref="D7:D131 E127:E131" xr:uid="{00000000-0002-0000-0200-000005000000}"/>
    <dataValidation imeMode="hiragana" allowBlank="1" showInputMessage="1" showErrorMessage="1" prompt="姓と名の間に全角スペースを入れてください" sqref="C7:C131" xr:uid="{00000000-0002-0000-0200-000006000000}"/>
    <dataValidation imeMode="on" allowBlank="1" showInputMessage="1" showErrorMessage="1" sqref="C3" xr:uid="{00000000-0002-0000-0200-000007000000}"/>
    <dataValidation type="textLength" imeMode="disabled" operator="lessThanOrEqual" allowBlank="1" showInputMessage="1" showErrorMessage="1" error="半角で２桁の数字を入力してください" prompt="半角で２桁の数字を入力してください。手動計時の場合は１桁の数字を入力してください。" sqref="N7:N131" xr:uid="{00000000-0002-0000-0200-000008000000}">
      <formula1>2</formula1>
    </dataValidation>
    <dataValidation type="list" allowBlank="1" showInputMessage="1" showErrorMessage="1" sqref="AS7:AS131" xr:uid="{00000000-0002-0000-0200-000009000000}">
      <formula1>prefec1</formula1>
    </dataValidation>
    <dataValidation type="list" imeMode="disabled" allowBlank="1" showInputMessage="1" showErrorMessage="1" prompt="学年を選択してください" sqref="F7:F131" xr:uid="{00000000-0002-0000-0200-00000A000000}">
      <formula1>gakunen1</formula1>
    </dataValidation>
    <dataValidation type="list" allowBlank="1" showInputMessage="1" showErrorMessage="1" prompt="性別を選択してください" sqref="G7:G131" xr:uid="{00000000-0002-0000-0200-00000B000000}">
      <formula1>gender1</formula1>
    </dataValidation>
    <dataValidation type="list" allowBlank="1" showInputMessage="1" showErrorMessage="1" prompt="リストから種目を選んでください。リストは左の「性別」欄に「男」か「女」を入力すると表示されます。" sqref="H7:H131" xr:uid="{00000000-0002-0000-0200-00000C000000}">
      <formula1>INDIRECT(G7)</formula1>
    </dataValidation>
    <dataValidation type="textLength" imeMode="disabled" operator="lessThanOrEqual" allowBlank="1" showErrorMessage="1" error="半角で２桁の数字を入力してください" sqref="W7:W131 U7:U131 S127:S131 T8:T131 P7:P131 R7:R131" xr:uid="{00000000-0002-0000-0200-00000D000000}">
      <formula1>2</formula1>
    </dataValidation>
    <dataValidation type="list" imeMode="disabled" operator="lessThanOrEqual" allowBlank="1" showInputMessage="1" showErrorMessage="1" error="&quot; + &quot;か&quot; - &quot;を選択してください" prompt="&quot; + &quot;(追風)，&quot; - &quot;(向風)を選択してください" sqref="O7:O131" xr:uid="{00000000-0002-0000-0200-00000E000000}">
      <formula1>"+,-"</formula1>
    </dataValidation>
    <dataValidation imeMode="on" operator="lessThanOrEqual" allowBlank="1" showInputMessage="1" showErrorMessage="1" prompt="競技会場を入力してください" sqref="Y7:Y131" xr:uid="{00000000-0002-0000-0200-00000F000000}"/>
    <dataValidation type="list" allowBlank="1" showInputMessage="1" showErrorMessage="1" promptTitle="参加資格について" prompt="①　2020年度第73回山形県陸上競技選手権保持者(その種目に限る)_x000a_②　2020年山形県陸上競技公認記録集「一般の部」で10傑に入っている者(その種目に限る)_x000a_③　本大会の参加標準記録を突破した者_x000a_④　山形県陸上競技協会強化委員会が特に推薦する強化競技者_x000a_⑤　国体県予選会の標準記録を突破している者_x000a_⑥　地区高体連から推薦を受けた者" sqref="I127:I131" xr:uid="{00000000-0002-0000-0200-000010000000}">
      <formula1>"①,②,③,④,⑤,⑥"</formula1>
    </dataValidation>
    <dataValidation type="list" allowBlank="1" showInputMessage="1" showErrorMessage="1" sqref="Z127:Z131" xr:uid="{00000000-0002-0000-0200-000011000000}">
      <formula1>"200m,400m,1500m,3000m,5000m,400mH,2000mSC,6.000kg,5.000kg,1.750kg,中学規格,国体規格,高校規格"</formula1>
    </dataValidation>
    <dataValidation type="list" allowBlank="1" showInputMessage="1" showErrorMessage="1" promptTitle="備考は" prompt="出場種目と異なる種目の記録での_x000a_申込みの際にプルダウンから選択_x000a__x000a_　例）男子300mに_x000a_　　　　200mの記録で申し込む際_x000a_　　　　　　↓_x000a_　　　　「200ｍ」を選択する" sqref="Z7:Z126" xr:uid="{00000000-0002-0000-0200-000012000000}">
      <formula1>"200m,400m,1500m,3000m,5000m,400mH,2000mSC,6.000kg,5.000kg,1.750kg,中学規格,国スポ規格,高校規格"</formula1>
    </dataValidation>
    <dataValidation imeMode="off" allowBlank="1" showInputMessage="1" showErrorMessage="1" prompt="西暦の下2桁と月(2桁)日(2桁)を_x000a_入力してください(6桁）_x000a_例　1997年3月1日_x000a_⇒　970301" sqref="E7:E126" xr:uid="{00000000-0002-0000-0200-000013000000}"/>
    <dataValidation type="list" allowBlank="1" showInputMessage="1" showErrorMessage="1" promptTitle="参加資格について" prompt="①　昨年度の選手権保持者(その種目に限る)　②2024年県公認記録集「一般の部」で10傑(その種目に限る)　③本大会の参加標準記録を突破した者　④山形陸協強化委員会が特に推薦する強化競技者　⑤国体県予選会の標準記録突破者　⑥地区高体連推薦者(少年B）" sqref="I7:I126" xr:uid="{00000000-0002-0000-0200-000014000000}">
      <formula1>"①,②,③,④,⑤,⑥"</formula1>
    </dataValidation>
    <dataValidation type="list" imeMode="disabled" operator="lessThanOrEqual" allowBlank="1" showErrorMessage="1" error="半角で２桁の数字を入力してください" sqref="S7:S126" xr:uid="{00000000-0002-0000-0200-000015000000}">
      <formula1>"2024,2025"</formula1>
    </dataValidation>
  </dataValidations>
  <pageMargins left="0.47244094488188981" right="0.47244094488188981" top="0.59055118110236227" bottom="0.39370078740157483" header="0.31496062992125984" footer="0.31496062992125984"/>
  <pageSetup paperSize="9" scale="90" orientation="landscape" r:id="rId1"/>
  <colBreaks count="1" manualBreakCount="1">
    <brk id="26" max="160" man="1"/>
  </col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5" tint="-0.249977111117893"/>
  </sheetPr>
  <dimension ref="A1:DN362"/>
  <sheetViews>
    <sheetView view="pageBreakPreview" zoomScaleNormal="80" zoomScaleSheetLayoutView="100" workbookViewId="0">
      <selection activeCell="Z8" sqref="Z8"/>
    </sheetView>
  </sheetViews>
  <sheetFormatPr defaultColWidth="3.625" defaultRowHeight="13.5" x14ac:dyDescent="0.15"/>
  <cols>
    <col min="1" max="1" width="2.75" style="7" customWidth="1"/>
    <col min="2" max="2" width="7.875" style="7" customWidth="1"/>
    <col min="3" max="3" width="6.5" style="7" customWidth="1"/>
    <col min="4" max="4" width="6.25" style="7" customWidth="1"/>
    <col min="5" max="5" width="16.25" style="7" customWidth="1"/>
    <col min="6" max="7" width="13.125" style="7" customWidth="1"/>
    <col min="8" max="8" width="4.125" style="7" customWidth="1"/>
    <col min="9" max="9" width="4.75" style="7" customWidth="1"/>
    <col min="10" max="10" width="2.5" style="7" customWidth="1"/>
    <col min="11" max="11" width="2.375" style="7" customWidth="1"/>
    <col min="12" max="12" width="2.75" style="7" customWidth="1"/>
    <col min="13" max="13" width="2.375" style="7" customWidth="1"/>
    <col min="14" max="14" width="2.75" style="7" customWidth="1"/>
    <col min="15" max="15" width="3.625" style="7" customWidth="1"/>
    <col min="16" max="20" width="2.375" style="7" customWidth="1"/>
    <col min="21" max="21" width="7" style="7" customWidth="1"/>
    <col min="22" max="22" width="5.375" style="7" customWidth="1"/>
    <col min="23" max="25" width="3.625" style="1"/>
    <col min="26" max="26" width="10.375" style="195" bestFit="1" customWidth="1"/>
    <col min="27" max="27" width="29" style="8" customWidth="1"/>
    <col min="28" max="30" width="9.375" style="7" bestFit="1" customWidth="1"/>
    <col min="31" max="31" width="8.375" style="7" bestFit="1" customWidth="1"/>
    <col min="32" max="32" width="15" style="7" bestFit="1" customWidth="1"/>
    <col min="33" max="33" width="7" style="7" customWidth="1"/>
    <col min="34" max="34" width="19.375" style="7" bestFit="1" customWidth="1"/>
    <col min="35" max="35" width="12.25" style="7" customWidth="1"/>
    <col min="36" max="36" width="5.375" style="7" bestFit="1" customWidth="1"/>
    <col min="37" max="37" width="7.375" style="7" bestFit="1" customWidth="1"/>
    <col min="38" max="38" width="5.25" style="7" customWidth="1"/>
    <col min="39" max="39" width="6.75" style="7" customWidth="1"/>
    <col min="40" max="40" width="9.875" style="7" customWidth="1"/>
    <col min="41" max="41" width="7.375" bestFit="1" customWidth="1"/>
    <col min="42" max="42" width="6.25" customWidth="1"/>
    <col min="43" max="43" width="14.375" customWidth="1"/>
    <col min="44" max="45" width="6.25" customWidth="1"/>
    <col min="46" max="16384" width="3.625" style="7"/>
  </cols>
  <sheetData>
    <row r="1" spans="1:118" ht="32.25" customHeight="1" x14ac:dyDescent="0.15">
      <c r="A1" s="241" t="s">
        <v>851</v>
      </c>
      <c r="B1" s="241"/>
      <c r="C1" s="241"/>
      <c r="D1" s="241"/>
      <c r="E1" s="241"/>
      <c r="F1" s="241"/>
      <c r="G1" s="241"/>
      <c r="H1" s="241"/>
      <c r="I1" s="241"/>
      <c r="J1" s="241"/>
      <c r="K1" s="241"/>
      <c r="L1" s="241"/>
      <c r="M1" s="241"/>
      <c r="N1" s="241"/>
      <c r="O1" s="241"/>
      <c r="P1" s="241"/>
      <c r="Q1" s="241"/>
      <c r="R1" s="241"/>
      <c r="S1" s="241"/>
      <c r="T1" s="241"/>
      <c r="U1" s="241"/>
      <c r="V1" s="241"/>
    </row>
    <row r="2" spans="1:118" ht="7.5" customHeight="1" x14ac:dyDescent="0.15">
      <c r="A2" s="18"/>
      <c r="B2" s="18"/>
      <c r="C2" s="18"/>
      <c r="D2" s="18"/>
      <c r="E2" s="18"/>
      <c r="F2" s="18"/>
      <c r="G2" s="18"/>
      <c r="H2" s="18"/>
      <c r="I2" s="18"/>
      <c r="J2" s="18"/>
      <c r="K2" s="18"/>
      <c r="L2" s="18"/>
      <c r="M2" s="18"/>
      <c r="N2" s="18"/>
      <c r="O2" s="18"/>
      <c r="P2" s="18"/>
      <c r="Q2" s="18"/>
      <c r="R2" s="18"/>
      <c r="S2" s="18"/>
      <c r="T2" s="18"/>
      <c r="U2" s="18"/>
      <c r="V2" s="18"/>
    </row>
    <row r="3" spans="1:118" customFormat="1" ht="24" customHeight="1" x14ac:dyDescent="0.15">
      <c r="A3" s="248" t="s">
        <v>0</v>
      </c>
      <c r="B3" s="249"/>
      <c r="C3" s="259" t="str">
        <f>IF(基礎データ!$C$2="","",基礎データ!$C$2)</f>
        <v/>
      </c>
      <c r="D3" s="260"/>
      <c r="E3" s="260"/>
      <c r="F3" s="260"/>
      <c r="G3" s="186"/>
      <c r="H3" s="308" t="s">
        <v>122</v>
      </c>
      <c r="I3" s="309"/>
      <c r="J3" s="309"/>
      <c r="K3" s="309"/>
      <c r="L3" s="310"/>
      <c r="M3" s="314" t="str">
        <f>IF(基礎データ!$C$6="","",基礎データ!$C$6)</f>
        <v/>
      </c>
      <c r="N3" s="314"/>
      <c r="O3" s="314"/>
      <c r="P3" s="314"/>
      <c r="Q3" s="314"/>
      <c r="R3" s="314"/>
      <c r="S3" s="314"/>
      <c r="T3" s="314"/>
      <c r="U3" s="314"/>
      <c r="V3" s="315"/>
      <c r="W3" s="1"/>
      <c r="X3" s="1" t="s">
        <v>144</v>
      </c>
      <c r="Y3" s="1">
        <f>COUNTIF(X7:X30,X3)</f>
        <v>2</v>
      </c>
      <c r="Z3" s="195"/>
      <c r="AA3" s="8"/>
      <c r="AB3" s="7"/>
      <c r="AC3" s="7"/>
      <c r="AD3" s="7"/>
      <c r="AE3" s="7"/>
      <c r="AF3" s="7"/>
      <c r="AG3" s="244"/>
      <c r="AH3" s="244"/>
      <c r="AI3" s="33" t="s">
        <v>24</v>
      </c>
      <c r="AJ3" s="33" t="s">
        <v>31</v>
      </c>
      <c r="AK3" s="33" t="s">
        <v>19</v>
      </c>
      <c r="AL3" s="19"/>
      <c r="AM3" s="7"/>
      <c r="AN3" s="7"/>
      <c r="AT3" s="7"/>
      <c r="AU3" s="7"/>
      <c r="AV3" s="7"/>
      <c r="AW3" s="7"/>
      <c r="AX3" s="7"/>
      <c r="AY3" s="7"/>
      <c r="AZ3" s="7"/>
      <c r="BA3" s="7"/>
      <c r="BB3" s="7"/>
      <c r="BC3" s="7"/>
      <c r="BD3" s="7"/>
      <c r="BE3" s="7"/>
      <c r="BF3" s="7"/>
      <c r="BG3" s="7"/>
      <c r="BH3" s="7"/>
      <c r="BI3" s="7"/>
      <c r="BJ3" s="7"/>
      <c r="BK3" s="7"/>
      <c r="BL3" s="7"/>
      <c r="BM3" s="7"/>
      <c r="BN3" s="7"/>
      <c r="BO3" s="7"/>
      <c r="BP3" s="7"/>
      <c r="BQ3" s="7"/>
      <c r="BR3" s="7"/>
      <c r="BS3" s="7"/>
      <c r="BT3" s="7"/>
      <c r="BU3" s="7"/>
      <c r="BV3" s="7"/>
      <c r="BW3" s="7"/>
      <c r="BX3" s="7"/>
      <c r="BY3" s="7"/>
      <c r="BZ3" s="7"/>
      <c r="CA3" s="7"/>
      <c r="CB3" s="7"/>
      <c r="CC3" s="7"/>
      <c r="CD3" s="7"/>
      <c r="CE3" s="7"/>
      <c r="CF3" s="7"/>
      <c r="CG3" s="7"/>
      <c r="CH3" s="7"/>
      <c r="CI3" s="7"/>
      <c r="CJ3" s="7"/>
      <c r="CK3" s="7"/>
      <c r="CL3" s="7"/>
      <c r="CM3" s="7"/>
      <c r="CN3" s="7"/>
      <c r="CO3" s="7"/>
      <c r="CP3" s="7"/>
      <c r="CQ3" s="7"/>
      <c r="CR3" s="7"/>
      <c r="CS3" s="7"/>
      <c r="CT3" s="7"/>
      <c r="CU3" s="7"/>
      <c r="CV3" s="7"/>
      <c r="CW3" s="7"/>
      <c r="CX3" s="7"/>
      <c r="CY3" s="7"/>
      <c r="CZ3" s="7"/>
      <c r="DA3" s="7"/>
      <c r="DB3" s="7"/>
      <c r="DC3" s="7"/>
      <c r="DD3" s="7"/>
      <c r="DE3" s="7"/>
      <c r="DF3" s="7"/>
      <c r="DG3" s="7"/>
      <c r="DH3" s="7"/>
      <c r="DI3" s="7"/>
      <c r="DJ3" s="7"/>
      <c r="DK3" s="7"/>
      <c r="DL3" s="7"/>
      <c r="DM3" s="7"/>
      <c r="DN3" s="7"/>
    </row>
    <row r="4" spans="1:118" customFormat="1" ht="24" customHeight="1" x14ac:dyDescent="0.15">
      <c r="A4" s="250" t="s">
        <v>183</v>
      </c>
      <c r="B4" s="265"/>
      <c r="C4" s="262" t="str">
        <f>IF(基礎データ!$C$9="","",基礎データ!$C$9)</f>
        <v/>
      </c>
      <c r="D4" s="263"/>
      <c r="E4" s="263"/>
      <c r="F4" s="263"/>
      <c r="G4" s="187"/>
      <c r="H4" s="311" t="s">
        <v>123</v>
      </c>
      <c r="I4" s="312"/>
      <c r="J4" s="312"/>
      <c r="K4" s="312"/>
      <c r="L4" s="313"/>
      <c r="M4" s="297" t="str">
        <f>IF(基礎データ!$C$8="","",基礎データ!$C$8)</f>
        <v/>
      </c>
      <c r="N4" s="297"/>
      <c r="O4" s="297"/>
      <c r="P4" s="297"/>
      <c r="Q4" s="297"/>
      <c r="R4" s="297"/>
      <c r="S4" s="297"/>
      <c r="T4" s="297"/>
      <c r="U4" s="297"/>
      <c r="V4" s="298"/>
      <c r="W4" s="1"/>
      <c r="X4" s="1" t="s">
        <v>145</v>
      </c>
      <c r="Y4" s="1">
        <f>COUNTIF(X7:X30,X4)</f>
        <v>2</v>
      </c>
      <c r="Z4" s="195"/>
      <c r="AA4" s="8"/>
      <c r="AB4" s="7"/>
      <c r="AC4" s="7"/>
      <c r="AD4" s="7"/>
      <c r="AE4" s="7"/>
      <c r="AF4" s="7"/>
      <c r="AG4" s="245"/>
      <c r="AH4" s="245"/>
      <c r="AI4" s="34">
        <f>基礎データ!$C$3</f>
        <v>0</v>
      </c>
      <c r="AJ4" s="34" t="e">
        <f>VLOOKUP($AI$4,$E$94:$V$381,6,FALSE)</f>
        <v>#N/A</v>
      </c>
      <c r="AK4" s="34" t="e">
        <f>VLOOKUP($AI$4,$E$94:$V$381,4,FALSE)</f>
        <v>#N/A</v>
      </c>
      <c r="AL4" s="19"/>
      <c r="AM4" s="7"/>
      <c r="AN4" s="7"/>
      <c r="AT4" s="7"/>
      <c r="AU4" s="7"/>
      <c r="AV4" s="7"/>
      <c r="AW4" s="7"/>
      <c r="AX4" s="7"/>
      <c r="AY4" s="7"/>
      <c r="AZ4" s="7"/>
      <c r="BA4" s="7"/>
      <c r="BB4" s="7"/>
      <c r="BC4" s="7"/>
      <c r="BD4" s="7"/>
      <c r="BE4" s="7"/>
      <c r="BF4" s="7"/>
      <c r="BG4" s="7"/>
      <c r="BH4" s="7"/>
      <c r="BI4" s="7"/>
      <c r="BJ4" s="7"/>
      <c r="BK4" s="7"/>
      <c r="BL4" s="7"/>
      <c r="BM4" s="7"/>
      <c r="BN4" s="7"/>
      <c r="BO4" s="7"/>
      <c r="BP4" s="7"/>
      <c r="BQ4" s="7"/>
      <c r="BR4" s="7"/>
      <c r="BS4" s="7"/>
      <c r="BT4" s="7"/>
      <c r="BU4" s="7"/>
      <c r="BV4" s="7"/>
      <c r="BW4" s="7"/>
      <c r="BX4" s="7"/>
      <c r="BY4" s="7"/>
      <c r="BZ4" s="7"/>
      <c r="CA4" s="7"/>
      <c r="CB4" s="7"/>
      <c r="CC4" s="7"/>
      <c r="CD4" s="7"/>
      <c r="CE4" s="7"/>
      <c r="CF4" s="7"/>
      <c r="CG4" s="7"/>
      <c r="CH4" s="7"/>
      <c r="CI4" s="7"/>
      <c r="CJ4" s="7"/>
      <c r="CK4" s="7"/>
      <c r="CL4" s="7"/>
      <c r="CM4" s="7"/>
      <c r="CN4" s="7"/>
      <c r="CO4" s="7"/>
      <c r="CP4" s="7"/>
      <c r="CQ4" s="7"/>
      <c r="CR4" s="7"/>
      <c r="CS4" s="7"/>
      <c r="CT4" s="7"/>
      <c r="CU4" s="7"/>
      <c r="CV4" s="7"/>
      <c r="CW4" s="7"/>
      <c r="CX4" s="7"/>
      <c r="CY4" s="7"/>
      <c r="CZ4" s="7"/>
      <c r="DA4" s="7"/>
      <c r="DB4" s="7"/>
      <c r="DC4" s="7"/>
      <c r="DD4" s="7"/>
      <c r="DE4" s="7"/>
      <c r="DF4" s="7"/>
      <c r="DG4" s="7"/>
      <c r="DH4" s="7"/>
      <c r="DI4" s="7"/>
      <c r="DJ4" s="7"/>
      <c r="DK4" s="7"/>
      <c r="DL4" s="7"/>
      <c r="DM4" s="7"/>
      <c r="DN4" s="7"/>
    </row>
    <row r="5" spans="1:118" customFormat="1" ht="18" customHeight="1" x14ac:dyDescent="0.15">
      <c r="A5" s="253"/>
      <c r="B5" s="255" t="s">
        <v>119</v>
      </c>
      <c r="C5" s="257"/>
      <c r="D5" s="255" t="s">
        <v>120</v>
      </c>
      <c r="E5" s="256"/>
      <c r="F5" s="256"/>
      <c r="G5" s="256"/>
      <c r="H5" s="257"/>
      <c r="I5" s="252" t="s">
        <v>580</v>
      </c>
      <c r="J5" s="255" t="s">
        <v>758</v>
      </c>
      <c r="K5" s="256"/>
      <c r="L5" s="256"/>
      <c r="M5" s="256"/>
      <c r="N5" s="256"/>
      <c r="O5" s="256"/>
      <c r="P5" s="256"/>
      <c r="Q5" s="256"/>
      <c r="R5" s="256"/>
      <c r="S5" s="256"/>
      <c r="T5" s="256"/>
      <c r="U5" s="257"/>
      <c r="V5" s="246" t="s">
        <v>6</v>
      </c>
      <c r="W5" s="1"/>
      <c r="X5" s="1"/>
      <c r="Y5" s="1"/>
      <c r="Z5" s="195"/>
      <c r="AA5" s="8"/>
      <c r="AB5" s="7"/>
      <c r="AC5" s="7"/>
      <c r="AD5" s="7"/>
      <c r="AE5" s="7"/>
      <c r="AF5" s="7"/>
      <c r="AG5" s="7"/>
      <c r="AH5" s="7"/>
      <c r="AI5" s="7"/>
      <c r="AJ5" s="7"/>
      <c r="AK5" s="7"/>
      <c r="AL5" s="7"/>
      <c r="AM5" s="7"/>
      <c r="AN5" s="7"/>
      <c r="AT5" s="7"/>
      <c r="AU5" s="7"/>
      <c r="AV5" s="7"/>
      <c r="AW5" s="7"/>
      <c r="AX5" s="7"/>
      <c r="AY5" s="7"/>
      <c r="AZ5" s="7"/>
      <c r="BA5" s="7"/>
      <c r="BB5" s="7"/>
      <c r="BC5" s="7"/>
      <c r="BD5" s="7"/>
      <c r="BE5" s="7"/>
      <c r="BF5" s="7"/>
      <c r="BG5" s="7"/>
      <c r="BH5" s="7"/>
      <c r="BI5" s="7"/>
      <c r="BJ5" s="7"/>
      <c r="BK5" s="7"/>
      <c r="BL5" s="7"/>
      <c r="BM5" s="7"/>
      <c r="BN5" s="7"/>
      <c r="BO5" s="7"/>
      <c r="BP5" s="7"/>
      <c r="BQ5" s="7"/>
      <c r="BR5" s="7"/>
      <c r="BS5" s="7"/>
      <c r="BT5" s="7"/>
      <c r="BU5" s="7"/>
      <c r="BV5" s="7"/>
      <c r="BW5" s="7"/>
      <c r="BX5" s="7"/>
      <c r="BY5" s="7"/>
      <c r="BZ5" s="7"/>
      <c r="CA5" s="7"/>
      <c r="CB5" s="7"/>
      <c r="CC5" s="7"/>
      <c r="CD5" s="7"/>
      <c r="CE5" s="7"/>
      <c r="CF5" s="7"/>
      <c r="CG5" s="7"/>
      <c r="CH5" s="7"/>
      <c r="CI5" s="7"/>
      <c r="CJ5" s="7"/>
      <c r="CK5" s="7"/>
      <c r="CL5" s="7"/>
      <c r="CM5" s="7"/>
      <c r="CN5" s="7"/>
      <c r="CO5" s="7"/>
      <c r="CP5" s="7"/>
      <c r="CQ5" s="7"/>
      <c r="CR5" s="7"/>
      <c r="CS5" s="7"/>
      <c r="CT5" s="7"/>
      <c r="CU5" s="7"/>
      <c r="CV5" s="7"/>
      <c r="CW5" s="7"/>
      <c r="CX5" s="7"/>
      <c r="CY5" s="7"/>
      <c r="CZ5" s="7"/>
      <c r="DA5" s="7"/>
      <c r="DB5" s="7"/>
      <c r="DC5" s="7"/>
      <c r="DD5" s="7"/>
      <c r="DE5" s="7"/>
      <c r="DF5" s="7"/>
      <c r="DG5" s="7"/>
      <c r="DH5" s="7"/>
      <c r="DI5" s="7"/>
      <c r="DJ5" s="7"/>
      <c r="DK5" s="7"/>
      <c r="DL5" s="7"/>
      <c r="DM5" s="7"/>
      <c r="DN5" s="7"/>
    </row>
    <row r="6" spans="1:118" customFormat="1" ht="18" customHeight="1" thickBot="1" x14ac:dyDescent="0.2">
      <c r="A6" s="254"/>
      <c r="B6" s="271"/>
      <c r="C6" s="273"/>
      <c r="D6" s="21" t="s">
        <v>1</v>
      </c>
      <c r="E6" s="21" t="s">
        <v>121</v>
      </c>
      <c r="F6" s="21" t="s">
        <v>202</v>
      </c>
      <c r="G6" s="21" t="s">
        <v>803</v>
      </c>
      <c r="H6" s="21" t="s">
        <v>3</v>
      </c>
      <c r="I6" s="243"/>
      <c r="J6" s="271" t="s">
        <v>185</v>
      </c>
      <c r="K6" s="272"/>
      <c r="L6" s="272"/>
      <c r="M6" s="272"/>
      <c r="N6" s="273"/>
      <c r="O6" s="271" t="s">
        <v>560</v>
      </c>
      <c r="P6" s="272"/>
      <c r="Q6" s="272"/>
      <c r="R6" s="272"/>
      <c r="S6" s="272"/>
      <c r="T6" s="273"/>
      <c r="U6" s="50" t="s">
        <v>184</v>
      </c>
      <c r="V6" s="247"/>
      <c r="W6" s="1"/>
      <c r="X6" s="1"/>
      <c r="Y6" s="1"/>
      <c r="Z6" s="196" t="s">
        <v>13</v>
      </c>
      <c r="AA6" s="38" t="s">
        <v>28</v>
      </c>
      <c r="AB6" s="25" t="s">
        <v>67</v>
      </c>
      <c r="AC6" s="25" t="s">
        <v>48</v>
      </c>
      <c r="AD6" s="25" t="s">
        <v>49</v>
      </c>
      <c r="AE6" s="25" t="s">
        <v>14</v>
      </c>
      <c r="AF6" s="25" t="s">
        <v>15</v>
      </c>
      <c r="AG6" s="25" t="s">
        <v>16</v>
      </c>
      <c r="AH6" s="25" t="s">
        <v>17</v>
      </c>
      <c r="AI6" s="25" t="s">
        <v>18</v>
      </c>
      <c r="AJ6" s="25" t="s">
        <v>23</v>
      </c>
      <c r="AK6" s="25" t="s">
        <v>19</v>
      </c>
      <c r="AL6" s="25" t="s">
        <v>130</v>
      </c>
      <c r="AM6" s="25" t="s">
        <v>27</v>
      </c>
      <c r="AN6" s="25" t="s">
        <v>126</v>
      </c>
      <c r="AO6" s="1" t="s">
        <v>117</v>
      </c>
      <c r="AP6" s="1"/>
      <c r="AQ6" s="1" t="s">
        <v>128</v>
      </c>
      <c r="AT6" s="7"/>
      <c r="AU6" s="7"/>
      <c r="AV6" s="7"/>
      <c r="AW6" s="7"/>
      <c r="AX6" s="7"/>
      <c r="AY6" s="7"/>
      <c r="AZ6" s="7"/>
      <c r="BA6" s="7"/>
      <c r="BB6" s="7"/>
      <c r="BC6" s="7"/>
      <c r="BD6" s="7"/>
      <c r="BE6" s="7"/>
      <c r="BF6" s="7"/>
      <c r="BG6" s="7"/>
      <c r="BH6" s="7"/>
      <c r="BI6" s="7"/>
      <c r="BJ6" s="7"/>
      <c r="BK6" s="7"/>
      <c r="BL6" s="7"/>
      <c r="BM6" s="7"/>
      <c r="BN6" s="7"/>
      <c r="BO6" s="7"/>
      <c r="BP6" s="7"/>
      <c r="BQ6" s="7"/>
      <c r="BR6" s="7"/>
      <c r="BS6" s="7"/>
      <c r="BT6" s="7"/>
      <c r="BU6" s="7"/>
      <c r="BV6" s="7"/>
      <c r="BW6" s="7"/>
      <c r="BX6" s="7"/>
      <c r="BY6" s="7"/>
      <c r="BZ6" s="7"/>
      <c r="CA6" s="7"/>
      <c r="CB6" s="7"/>
      <c r="CC6" s="7"/>
      <c r="CD6" s="7"/>
      <c r="CE6" s="7"/>
      <c r="CF6" s="7"/>
      <c r="CG6" s="7"/>
      <c r="CH6" s="7"/>
      <c r="CI6" s="7"/>
      <c r="CJ6" s="7"/>
      <c r="CK6" s="7"/>
      <c r="CL6" s="7"/>
      <c r="CM6" s="7"/>
      <c r="CN6" s="7"/>
      <c r="CO6" s="7"/>
      <c r="CP6" s="7"/>
      <c r="CQ6" s="7"/>
      <c r="CR6" s="7"/>
      <c r="CS6" s="7"/>
      <c r="CT6" s="7"/>
      <c r="CU6" s="7"/>
      <c r="CV6" s="7"/>
      <c r="CW6" s="7"/>
      <c r="CX6" s="7"/>
      <c r="CY6" s="7"/>
      <c r="CZ6" s="7"/>
      <c r="DA6" s="7"/>
      <c r="DB6" s="7"/>
      <c r="DC6" s="7"/>
      <c r="DD6" s="7"/>
      <c r="DE6" s="7"/>
      <c r="DF6" s="7"/>
      <c r="DG6" s="7"/>
      <c r="DH6" s="7"/>
      <c r="DI6" s="7"/>
      <c r="DJ6" s="7"/>
      <c r="DK6" s="7"/>
      <c r="DL6" s="7"/>
      <c r="DM6" s="7"/>
      <c r="DN6" s="7"/>
    </row>
    <row r="7" spans="1:118" customFormat="1" ht="24" customHeight="1" thickTop="1" x14ac:dyDescent="0.15">
      <c r="A7" s="299">
        <v>1</v>
      </c>
      <c r="B7" s="303" t="s">
        <v>159</v>
      </c>
      <c r="C7" s="304"/>
      <c r="D7" s="9"/>
      <c r="E7" s="9"/>
      <c r="F7" s="9"/>
      <c r="G7" s="9"/>
      <c r="H7" s="9"/>
      <c r="I7" s="292"/>
      <c r="J7" s="302"/>
      <c r="K7" s="286" t="str">
        <f>IF($B7="","","分")</f>
        <v>分</v>
      </c>
      <c r="L7" s="288"/>
      <c r="M7" s="290" t="str">
        <f>IF($B7="","","秒")</f>
        <v>秒</v>
      </c>
      <c r="N7" s="307"/>
      <c r="O7" s="327"/>
      <c r="P7" s="290" t="s">
        <v>559</v>
      </c>
      <c r="Q7" s="286"/>
      <c r="R7" s="290" t="str">
        <f>IF($B7="","","月")</f>
        <v>月</v>
      </c>
      <c r="S7" s="286"/>
      <c r="T7" s="304" t="str">
        <f>IF($B7="","","日")</f>
        <v>日</v>
      </c>
      <c r="U7" s="292"/>
      <c r="V7" s="10"/>
      <c r="W7" s="1"/>
      <c r="X7" s="1" t="str">
        <f>LEFT(B7,1)</f>
        <v>男</v>
      </c>
      <c r="Y7" s="1"/>
      <c r="Z7" s="193" t="str">
        <f>IF(ISBLANK(D7),"",VLOOKUP(CONCATENATE($AJ$4,LEFT($B$7,1)),$Z$71:$AA$80,2,FALSE)+D7*100)</f>
        <v/>
      </c>
      <c r="AA7" s="39" t="str">
        <f t="shared" ref="AA7:AA12" si="0">IF(ISBLANK(D7),"",$B$7)</f>
        <v/>
      </c>
      <c r="AB7" s="40" t="str">
        <f>IF($AA7="","",VLOOKUP($AA7,'(種目・作業用)'!$A$2:$D$58,2,FALSE))</f>
        <v/>
      </c>
      <c r="AC7" s="40" t="str">
        <f>IF($AA7="","",VLOOKUP($AA7,'(種目・作業用)'!$A$2:$D$58,3,FALSE))</f>
        <v/>
      </c>
      <c r="AD7" s="40" t="str">
        <f>IF($AA7="","",VLOOKUP($AA7,'(種目・作業用)'!$A$2:$D$58,4,FALSE))</f>
        <v/>
      </c>
      <c r="AE7" s="41" t="str">
        <f>IF(ISNUMBER(Z7),IF(LEN(J7)=1,CONCATENATE(J7,L7,N7),CONCATENATE("0",L7,N7)),"")</f>
        <v/>
      </c>
      <c r="AF7" s="3" t="str">
        <f>AD7</f>
        <v/>
      </c>
      <c r="AG7" s="3" t="str">
        <f t="shared" ref="AG7:AG30" si="1">IF(ISBLANK(D7),"",D7)</f>
        <v/>
      </c>
      <c r="AH7" s="3" t="str">
        <f>IF(ISNUMBER(AG7),IF(ISBLANK(H7),AQ7,CONCATENATE(AQ7,"(",H7,")")),"")</f>
        <v/>
      </c>
      <c r="AI7" s="3" t="str">
        <f t="shared" ref="AI7:AI30" si="2">IF(ISNUMBER(AG7),F7,"")</f>
        <v/>
      </c>
      <c r="AJ7" s="43" t="str">
        <f>IF(ISNUMBER(AG7),VLOOKUP(AO7,$AO$70:$AP$117,2,FALSE),"")</f>
        <v/>
      </c>
      <c r="AK7" s="44" t="str">
        <f>IF(ISNUMBER(AG7),$AK$4,"")</f>
        <v/>
      </c>
      <c r="AL7" s="3" t="str">
        <f t="shared" ref="AL7:AL12" si="3">IF(ISBLANK(D7),"",IF(LEFT($B$7,1)="男",1,2))</f>
        <v/>
      </c>
      <c r="AM7" s="3"/>
      <c r="AN7" s="3" t="str">
        <f>IF(ISNUMBER(AG7),$AI$4,"")</f>
        <v/>
      </c>
      <c r="AO7" s="3" t="s">
        <v>77</v>
      </c>
      <c r="AP7" s="1"/>
      <c r="AQ7" s="1" t="str">
        <f>IF(LEN(E7)&gt;6,SUBSTITUTE(E7,"　",""),IF(LEN(E7)=6,E7,IF(LEN(E7)=5,CONCATENATE(E7,"　"),IF(LEN(E7)=4,CONCATENATE(SUBSTITUTE(E7,"　","　　"),"　"),CONCATENATE(SUBSTITUTE(E7,"　","　　　"),"　")))))</f>
        <v>　</v>
      </c>
      <c r="AT7" s="7"/>
      <c r="AU7" s="7"/>
      <c r="AV7" s="7"/>
      <c r="AW7" s="7"/>
      <c r="AX7" s="7"/>
      <c r="AY7" s="7"/>
      <c r="AZ7" s="7"/>
      <c r="BA7" s="7"/>
      <c r="BB7" s="7"/>
      <c r="BC7" s="7"/>
      <c r="BD7" s="7"/>
      <c r="BE7" s="7"/>
      <c r="BF7" s="7"/>
      <c r="BG7" s="7"/>
      <c r="BH7" s="7"/>
      <c r="BI7" s="7"/>
      <c r="BJ7" s="7"/>
      <c r="BK7" s="7"/>
      <c r="BL7" s="7"/>
      <c r="BM7" s="7"/>
      <c r="BN7" s="7"/>
      <c r="BO7" s="7"/>
      <c r="BP7" s="7"/>
      <c r="BQ7" s="7"/>
      <c r="BR7" s="7"/>
      <c r="BS7" s="7"/>
      <c r="BT7" s="7"/>
      <c r="BU7" s="7"/>
      <c r="BV7" s="7"/>
      <c r="BW7" s="7"/>
      <c r="BX7" s="7"/>
      <c r="BY7" s="7"/>
      <c r="BZ7" s="7"/>
      <c r="CA7" s="7"/>
      <c r="CB7" s="7"/>
      <c r="CC7" s="7"/>
      <c r="CD7" s="7"/>
      <c r="CE7" s="7"/>
      <c r="CF7" s="7"/>
      <c r="CG7" s="7"/>
      <c r="CH7" s="7"/>
      <c r="CI7" s="7"/>
      <c r="CJ7" s="7"/>
      <c r="CK7" s="7"/>
      <c r="CL7" s="7"/>
      <c r="CM7" s="7"/>
      <c r="CN7" s="7"/>
      <c r="CO7" s="7"/>
      <c r="CP7" s="7"/>
      <c r="CQ7" s="7"/>
      <c r="CR7" s="7"/>
      <c r="CS7" s="7"/>
      <c r="CT7" s="7"/>
      <c r="CU7" s="7"/>
      <c r="CV7" s="7"/>
      <c r="CW7" s="7"/>
      <c r="CX7" s="7"/>
      <c r="CY7" s="7"/>
      <c r="CZ7" s="7"/>
      <c r="DA7" s="7"/>
      <c r="DB7" s="7"/>
      <c r="DC7" s="7"/>
      <c r="DD7" s="7"/>
      <c r="DE7" s="7"/>
      <c r="DF7" s="7"/>
      <c r="DG7" s="7"/>
      <c r="DH7" s="7"/>
      <c r="DI7" s="7"/>
      <c r="DJ7" s="7"/>
      <c r="DK7" s="7"/>
      <c r="DL7" s="7"/>
      <c r="DM7" s="7"/>
      <c r="DN7" s="7"/>
    </row>
    <row r="8" spans="1:118" customFormat="1" ht="24" customHeight="1" x14ac:dyDescent="0.15">
      <c r="A8" s="300"/>
      <c r="B8" s="305"/>
      <c r="C8" s="280"/>
      <c r="D8" s="4"/>
      <c r="E8" s="4"/>
      <c r="F8" s="4"/>
      <c r="G8" s="4"/>
      <c r="H8" s="4"/>
      <c r="I8" s="275"/>
      <c r="J8" s="294"/>
      <c r="K8" s="287"/>
      <c r="L8" s="289"/>
      <c r="M8" s="291"/>
      <c r="N8" s="283"/>
      <c r="O8" s="325"/>
      <c r="P8" s="291"/>
      <c r="Q8" s="287"/>
      <c r="R8" s="291"/>
      <c r="S8" s="287"/>
      <c r="T8" s="280"/>
      <c r="U8" s="275"/>
      <c r="V8" s="5"/>
      <c r="W8" s="1"/>
      <c r="X8" s="1"/>
      <c r="Y8" s="1"/>
      <c r="Z8" s="193" t="str">
        <f t="shared" ref="Z8:Z12" si="4">IF(ISBLANK(D8),"",VLOOKUP(CONCATENATE($AJ$4,LEFT($B$7,1)),$Z$71:$AA$80,2,FALSE)+D8*100)</f>
        <v/>
      </c>
      <c r="AA8" s="39" t="str">
        <f t="shared" si="0"/>
        <v/>
      </c>
      <c r="AB8" s="40" t="str">
        <f>IF($AA8="","",VLOOKUP($AA8,'(種目・作業用)'!$A$2:$D$58,2,FALSE))</f>
        <v/>
      </c>
      <c r="AC8" s="40" t="str">
        <f>IF($AA8="","",VLOOKUP($AA8,'(種目・作業用)'!$A$2:$D$58,3,FALSE))</f>
        <v/>
      </c>
      <c r="AD8" s="40" t="str">
        <f>IF($AA8="","",VLOOKUP($AA8,'(種目・作業用)'!$A$2:$D$58,4,FALSE))</f>
        <v/>
      </c>
      <c r="AE8" s="41"/>
      <c r="AF8" s="3" t="str">
        <f t="shared" ref="AF8:AF30" si="5">AD8</f>
        <v/>
      </c>
      <c r="AG8" s="3" t="str">
        <f t="shared" si="1"/>
        <v/>
      </c>
      <c r="AH8" s="3" t="str">
        <f t="shared" ref="AH8:AH30" si="6">IF(ISNUMBER(AG8),IF(ISBLANK(H8),AQ8,CONCATENATE(AQ8,"(",H8,")")),"")</f>
        <v/>
      </c>
      <c r="AI8" s="3" t="str">
        <f t="shared" si="2"/>
        <v/>
      </c>
      <c r="AJ8" s="43" t="str">
        <f t="shared" ref="AJ8:AJ30" si="7">IF(ISNUMBER(AG8),VLOOKUP(AO8,$AO$70:$AP$117,2,FALSE),"")</f>
        <v/>
      </c>
      <c r="AK8" s="44" t="str">
        <f t="shared" ref="AK8:AK30" si="8">IF(ISNUMBER(AG8),$AK$4,"")</f>
        <v/>
      </c>
      <c r="AL8" s="3" t="str">
        <f t="shared" si="3"/>
        <v/>
      </c>
      <c r="AM8" s="3"/>
      <c r="AN8" s="3" t="str">
        <f t="shared" ref="AN8:AN30" si="9">IF(ISNUMBER(AG8),$AI$4,"")</f>
        <v/>
      </c>
      <c r="AO8" s="3" t="s">
        <v>77</v>
      </c>
      <c r="AP8" s="1"/>
      <c r="AQ8" s="1" t="str">
        <f t="shared" ref="AQ8:AQ30" si="10">IF(LEN(E8)&gt;6,SUBSTITUTE(E8,"　",""),IF(LEN(E8)=6,E8,IF(LEN(E8)=5,CONCATENATE(E8,"　"),IF(LEN(E8)=4,CONCATENATE(SUBSTITUTE(E8,"　","　　"),"　"),CONCATENATE(SUBSTITUTE(E8,"　","　　　"),"　")))))</f>
        <v>　</v>
      </c>
      <c r="AT8" s="7"/>
      <c r="AU8" s="7"/>
      <c r="AV8" s="7"/>
      <c r="AW8" s="7"/>
      <c r="AX8" s="7"/>
      <c r="AY8" s="7"/>
      <c r="AZ8" s="7"/>
      <c r="BA8" s="7"/>
      <c r="BB8" s="7"/>
      <c r="BC8" s="7"/>
      <c r="BD8" s="7"/>
      <c r="BE8" s="7"/>
      <c r="BF8" s="7"/>
      <c r="BG8" s="7"/>
      <c r="BH8" s="7"/>
      <c r="BI8" s="7"/>
      <c r="BJ8" s="7"/>
      <c r="BK8" s="7"/>
      <c r="BL8" s="7"/>
      <c r="BM8" s="7"/>
      <c r="BN8" s="7"/>
      <c r="BO8" s="7"/>
      <c r="BP8" s="7"/>
      <c r="BQ8" s="7"/>
      <c r="BR8" s="7"/>
      <c r="BS8" s="7"/>
      <c r="BT8" s="7"/>
      <c r="BU8" s="7"/>
      <c r="BV8" s="7"/>
      <c r="BW8" s="7"/>
      <c r="BX8" s="7"/>
      <c r="BY8" s="7"/>
      <c r="BZ8" s="7"/>
      <c r="CA8" s="7"/>
      <c r="CB8" s="7"/>
      <c r="CC8" s="7"/>
      <c r="CD8" s="7"/>
      <c r="CE8" s="7"/>
      <c r="CF8" s="7"/>
      <c r="CG8" s="7"/>
      <c r="CH8" s="7"/>
      <c r="CI8" s="7"/>
      <c r="CJ8" s="7"/>
      <c r="CK8" s="7"/>
      <c r="CL8" s="7"/>
      <c r="CM8" s="7"/>
      <c r="CN8" s="7"/>
      <c r="CO8" s="7"/>
      <c r="CP8" s="7"/>
      <c r="CQ8" s="7"/>
      <c r="CR8" s="7"/>
      <c r="CS8" s="7"/>
      <c r="CT8" s="7"/>
      <c r="CU8" s="7"/>
      <c r="CV8" s="7"/>
      <c r="CW8" s="7"/>
      <c r="CX8" s="7"/>
      <c r="CY8" s="7"/>
      <c r="CZ8" s="7"/>
      <c r="DA8" s="7"/>
      <c r="DB8" s="7"/>
      <c r="DC8" s="7"/>
      <c r="DD8" s="7"/>
      <c r="DE8" s="7"/>
      <c r="DF8" s="7"/>
      <c r="DG8" s="7"/>
      <c r="DH8" s="7"/>
      <c r="DI8" s="7"/>
      <c r="DJ8" s="7"/>
      <c r="DK8" s="7"/>
      <c r="DL8" s="7"/>
      <c r="DM8" s="7"/>
      <c r="DN8" s="7"/>
    </row>
    <row r="9" spans="1:118" customFormat="1" ht="24" customHeight="1" x14ac:dyDescent="0.15">
      <c r="A9" s="300"/>
      <c r="B9" s="305"/>
      <c r="C9" s="280"/>
      <c r="D9" s="4"/>
      <c r="E9" s="4"/>
      <c r="F9" s="4"/>
      <c r="G9" s="4"/>
      <c r="H9" s="4"/>
      <c r="I9" s="275"/>
      <c r="J9" s="294"/>
      <c r="K9" s="287"/>
      <c r="L9" s="289"/>
      <c r="M9" s="291"/>
      <c r="N9" s="283"/>
      <c r="O9" s="325"/>
      <c r="P9" s="291"/>
      <c r="Q9" s="287"/>
      <c r="R9" s="291"/>
      <c r="S9" s="287"/>
      <c r="T9" s="280"/>
      <c r="U9" s="275"/>
      <c r="V9" s="5"/>
      <c r="W9" s="1"/>
      <c r="X9" s="1"/>
      <c r="Y9" s="1"/>
      <c r="Z9" s="193" t="str">
        <f t="shared" si="4"/>
        <v/>
      </c>
      <c r="AA9" s="39" t="str">
        <f t="shared" si="0"/>
        <v/>
      </c>
      <c r="AB9" s="40" t="str">
        <f>IF($AA9="","",VLOOKUP($AA9,'(種目・作業用)'!$A$2:$D$58,2,FALSE))</f>
        <v/>
      </c>
      <c r="AC9" s="40" t="str">
        <f>IF($AA9="","",VLOOKUP($AA9,'(種目・作業用)'!$A$2:$D$58,3,FALSE))</f>
        <v/>
      </c>
      <c r="AD9" s="40" t="str">
        <f>IF($AA9="","",VLOOKUP($AA9,'(種目・作業用)'!$A$2:$D$58,4,FALSE))</f>
        <v/>
      </c>
      <c r="AE9" s="41"/>
      <c r="AF9" s="3" t="str">
        <f t="shared" si="5"/>
        <v/>
      </c>
      <c r="AG9" s="3" t="str">
        <f t="shared" si="1"/>
        <v/>
      </c>
      <c r="AH9" s="3" t="str">
        <f t="shared" si="6"/>
        <v/>
      </c>
      <c r="AI9" s="3" t="str">
        <f t="shared" si="2"/>
        <v/>
      </c>
      <c r="AJ9" s="43" t="str">
        <f t="shared" si="7"/>
        <v/>
      </c>
      <c r="AK9" s="44" t="str">
        <f t="shared" si="8"/>
        <v/>
      </c>
      <c r="AL9" s="3" t="str">
        <f t="shared" si="3"/>
        <v/>
      </c>
      <c r="AM9" s="3"/>
      <c r="AN9" s="3" t="str">
        <f t="shared" si="9"/>
        <v/>
      </c>
      <c r="AO9" s="3" t="s">
        <v>77</v>
      </c>
      <c r="AP9" s="1"/>
      <c r="AQ9" s="1" t="str">
        <f t="shared" si="10"/>
        <v>　</v>
      </c>
      <c r="AT9" s="7"/>
      <c r="AU9" s="7"/>
      <c r="AV9" s="7"/>
      <c r="AW9" s="7"/>
      <c r="AX9" s="7"/>
      <c r="AY9" s="7"/>
      <c r="AZ9" s="7"/>
      <c r="BA9" s="7"/>
      <c r="BB9" s="7"/>
      <c r="BC9" s="7"/>
      <c r="BD9" s="7"/>
      <c r="BE9" s="7"/>
      <c r="BF9" s="7"/>
      <c r="BG9" s="7"/>
      <c r="BH9" s="7"/>
      <c r="BI9" s="7"/>
      <c r="BJ9" s="7"/>
      <c r="BK9" s="7"/>
      <c r="BL9" s="7"/>
      <c r="BM9" s="7"/>
      <c r="BN9" s="7"/>
      <c r="BO9" s="7"/>
      <c r="BP9" s="7"/>
      <c r="BQ9" s="7"/>
      <c r="BR9" s="7"/>
      <c r="BS9" s="7"/>
      <c r="BT9" s="7"/>
      <c r="BU9" s="7"/>
      <c r="BV9" s="7"/>
      <c r="BW9" s="7"/>
      <c r="BX9" s="7"/>
      <c r="BY9" s="7"/>
      <c r="BZ9" s="7"/>
      <c r="CA9" s="7"/>
      <c r="CB9" s="7"/>
      <c r="CC9" s="7"/>
      <c r="CD9" s="7"/>
      <c r="CE9" s="7"/>
      <c r="CF9" s="7"/>
      <c r="CG9" s="7"/>
      <c r="CH9" s="7"/>
      <c r="CI9" s="7"/>
      <c r="CJ9" s="7"/>
      <c r="CK9" s="7"/>
      <c r="CL9" s="7"/>
      <c r="CM9" s="7"/>
      <c r="CN9" s="7"/>
      <c r="CO9" s="7"/>
      <c r="CP9" s="7"/>
      <c r="CQ9" s="7"/>
      <c r="CR9" s="7"/>
      <c r="CS9" s="7"/>
      <c r="CT9" s="7"/>
      <c r="CU9" s="7"/>
      <c r="CV9" s="7"/>
      <c r="CW9" s="7"/>
      <c r="CX9" s="7"/>
      <c r="CY9" s="7"/>
      <c r="CZ9" s="7"/>
      <c r="DA9" s="7"/>
      <c r="DB9" s="7"/>
      <c r="DC9" s="7"/>
      <c r="DD9" s="7"/>
      <c r="DE9" s="7"/>
      <c r="DF9" s="7"/>
      <c r="DG9" s="7"/>
      <c r="DH9" s="7"/>
      <c r="DI9" s="7"/>
      <c r="DJ9" s="7"/>
      <c r="DK9" s="7"/>
      <c r="DL9" s="7"/>
      <c r="DM9" s="7"/>
      <c r="DN9" s="7"/>
    </row>
    <row r="10" spans="1:118" customFormat="1" ht="24" customHeight="1" x14ac:dyDescent="0.15">
      <c r="A10" s="300"/>
      <c r="B10" s="305"/>
      <c r="C10" s="280"/>
      <c r="D10" s="4"/>
      <c r="E10" s="4"/>
      <c r="F10" s="4"/>
      <c r="G10" s="4"/>
      <c r="H10" s="4"/>
      <c r="I10" s="275"/>
      <c r="J10" s="294"/>
      <c r="K10" s="287"/>
      <c r="L10" s="289"/>
      <c r="M10" s="291"/>
      <c r="N10" s="283"/>
      <c r="O10" s="325"/>
      <c r="P10" s="291"/>
      <c r="Q10" s="287"/>
      <c r="R10" s="291"/>
      <c r="S10" s="287"/>
      <c r="T10" s="280"/>
      <c r="U10" s="275"/>
      <c r="V10" s="5"/>
      <c r="W10" s="1"/>
      <c r="X10" s="1"/>
      <c r="Y10" s="1"/>
      <c r="Z10" s="193" t="str">
        <f t="shared" si="4"/>
        <v/>
      </c>
      <c r="AA10" s="39" t="str">
        <f t="shared" si="0"/>
        <v/>
      </c>
      <c r="AB10" s="40" t="str">
        <f>IF($AA10="","",VLOOKUP($AA10,'(種目・作業用)'!$A$2:$D$58,2,FALSE))</f>
        <v/>
      </c>
      <c r="AC10" s="40" t="str">
        <f>IF($AA10="","",VLOOKUP($AA10,'(種目・作業用)'!$A$2:$D$58,3,FALSE))</f>
        <v/>
      </c>
      <c r="AD10" s="40" t="str">
        <f>IF($AA10="","",VLOOKUP($AA10,'(種目・作業用)'!$A$2:$D$58,4,FALSE))</f>
        <v/>
      </c>
      <c r="AE10" s="41"/>
      <c r="AF10" s="3" t="str">
        <f t="shared" si="5"/>
        <v/>
      </c>
      <c r="AG10" s="3" t="str">
        <f t="shared" si="1"/>
        <v/>
      </c>
      <c r="AH10" s="3" t="str">
        <f t="shared" si="6"/>
        <v/>
      </c>
      <c r="AI10" s="3" t="str">
        <f t="shared" si="2"/>
        <v/>
      </c>
      <c r="AJ10" s="43" t="str">
        <f t="shared" si="7"/>
        <v/>
      </c>
      <c r="AK10" s="44" t="str">
        <f t="shared" si="8"/>
        <v/>
      </c>
      <c r="AL10" s="3" t="str">
        <f t="shared" si="3"/>
        <v/>
      </c>
      <c r="AM10" s="3"/>
      <c r="AN10" s="3" t="str">
        <f t="shared" si="9"/>
        <v/>
      </c>
      <c r="AO10" s="3" t="s">
        <v>77</v>
      </c>
      <c r="AP10" s="1"/>
      <c r="AQ10" s="1" t="str">
        <f t="shared" si="10"/>
        <v>　</v>
      </c>
      <c r="AT10" s="7"/>
      <c r="AU10" s="7"/>
      <c r="AV10" s="7"/>
      <c r="AW10" s="7"/>
      <c r="AX10" s="7"/>
      <c r="AY10" s="7"/>
      <c r="AZ10" s="7"/>
      <c r="BA10" s="7"/>
      <c r="BB10" s="7"/>
      <c r="BC10" s="7"/>
      <c r="BD10" s="7"/>
      <c r="BE10" s="7"/>
      <c r="BF10" s="7"/>
      <c r="BG10" s="7"/>
      <c r="BH10" s="7"/>
      <c r="BI10" s="7"/>
      <c r="BJ10" s="7"/>
      <c r="BK10" s="7"/>
      <c r="BL10" s="7"/>
      <c r="BM10" s="7"/>
      <c r="BN10" s="7"/>
      <c r="BO10" s="7"/>
      <c r="BP10" s="7"/>
      <c r="BQ10" s="7"/>
      <c r="BR10" s="7"/>
      <c r="BS10" s="7"/>
      <c r="BT10" s="7"/>
      <c r="BU10" s="7"/>
      <c r="BV10" s="7"/>
      <c r="BW10" s="7"/>
      <c r="BX10" s="7"/>
      <c r="BY10" s="7"/>
      <c r="BZ10" s="7"/>
      <c r="CA10" s="7"/>
      <c r="CB10" s="7"/>
      <c r="CC10" s="7"/>
      <c r="CD10" s="7"/>
      <c r="CE10" s="7"/>
      <c r="CF10" s="7"/>
      <c r="CG10" s="7"/>
      <c r="CH10" s="7"/>
      <c r="CI10" s="7"/>
      <c r="CJ10" s="7"/>
      <c r="CK10" s="7"/>
      <c r="CL10" s="7"/>
      <c r="CM10" s="7"/>
      <c r="CN10" s="7"/>
      <c r="CO10" s="7"/>
      <c r="CP10" s="7"/>
      <c r="CQ10" s="7"/>
      <c r="CR10" s="7"/>
      <c r="CS10" s="7"/>
      <c r="CT10" s="7"/>
      <c r="CU10" s="7"/>
      <c r="CV10" s="7"/>
      <c r="CW10" s="7"/>
      <c r="CX10" s="7"/>
      <c r="CY10" s="7"/>
      <c r="CZ10" s="7"/>
      <c r="DA10" s="7"/>
      <c r="DB10" s="7"/>
      <c r="DC10" s="7"/>
      <c r="DD10" s="7"/>
      <c r="DE10" s="7"/>
      <c r="DF10" s="7"/>
      <c r="DG10" s="7"/>
      <c r="DH10" s="7"/>
      <c r="DI10" s="7"/>
      <c r="DJ10" s="7"/>
      <c r="DK10" s="7"/>
      <c r="DL10" s="7"/>
      <c r="DM10" s="7"/>
      <c r="DN10" s="7"/>
    </row>
    <row r="11" spans="1:118" customFormat="1" ht="24" customHeight="1" x14ac:dyDescent="0.15">
      <c r="A11" s="300"/>
      <c r="B11" s="305"/>
      <c r="C11" s="280"/>
      <c r="D11" s="4"/>
      <c r="E11" s="4"/>
      <c r="F11" s="4"/>
      <c r="G11" s="4"/>
      <c r="H11" s="4"/>
      <c r="I11" s="275"/>
      <c r="J11" s="294"/>
      <c r="K11" s="287"/>
      <c r="L11" s="289"/>
      <c r="M11" s="291"/>
      <c r="N11" s="283"/>
      <c r="O11" s="325"/>
      <c r="P11" s="291"/>
      <c r="Q11" s="287"/>
      <c r="R11" s="291"/>
      <c r="S11" s="287"/>
      <c r="T11" s="280"/>
      <c r="U11" s="275"/>
      <c r="V11" s="5"/>
      <c r="W11" s="1"/>
      <c r="X11" s="1"/>
      <c r="Y11" s="1"/>
      <c r="Z11" s="193" t="str">
        <f t="shared" si="4"/>
        <v/>
      </c>
      <c r="AA11" s="39" t="str">
        <f t="shared" si="0"/>
        <v/>
      </c>
      <c r="AB11" s="40" t="str">
        <f>IF($AA11="","",VLOOKUP($AA11,'(種目・作業用)'!$A$2:$D$58,2,FALSE))</f>
        <v/>
      </c>
      <c r="AC11" s="40" t="str">
        <f>IF($AA11="","",VLOOKUP($AA11,'(種目・作業用)'!$A$2:$D$58,3,FALSE))</f>
        <v/>
      </c>
      <c r="AD11" s="40" t="str">
        <f>IF($AA11="","",VLOOKUP($AA11,'(種目・作業用)'!$A$2:$D$58,4,FALSE))</f>
        <v/>
      </c>
      <c r="AE11" s="41"/>
      <c r="AF11" s="3" t="str">
        <f t="shared" si="5"/>
        <v/>
      </c>
      <c r="AG11" s="3" t="str">
        <f t="shared" si="1"/>
        <v/>
      </c>
      <c r="AH11" s="3" t="str">
        <f t="shared" si="6"/>
        <v/>
      </c>
      <c r="AI11" s="3" t="str">
        <f t="shared" si="2"/>
        <v/>
      </c>
      <c r="AJ11" s="43" t="str">
        <f t="shared" si="7"/>
        <v/>
      </c>
      <c r="AK11" s="44" t="str">
        <f t="shared" si="8"/>
        <v/>
      </c>
      <c r="AL11" s="3" t="str">
        <f t="shared" si="3"/>
        <v/>
      </c>
      <c r="AM11" s="3"/>
      <c r="AN11" s="3" t="str">
        <f t="shared" si="9"/>
        <v/>
      </c>
      <c r="AO11" s="3" t="s">
        <v>77</v>
      </c>
      <c r="AP11" s="1"/>
      <c r="AQ11" s="1" t="str">
        <f t="shared" si="10"/>
        <v>　</v>
      </c>
      <c r="AT11" s="7"/>
      <c r="AU11" s="7"/>
      <c r="AV11" s="7"/>
      <c r="AW11" s="7"/>
      <c r="AX11" s="7"/>
      <c r="AY11" s="7"/>
      <c r="AZ11" s="7"/>
      <c r="BA11" s="7"/>
      <c r="BB11" s="7"/>
      <c r="BC11" s="7"/>
      <c r="BD11" s="7"/>
      <c r="BE11" s="7"/>
      <c r="BF11" s="7"/>
      <c r="BG11" s="7"/>
      <c r="BH11" s="7"/>
      <c r="BI11" s="7"/>
      <c r="BJ11" s="7"/>
      <c r="BK11" s="7"/>
      <c r="BL11" s="7"/>
      <c r="BM11" s="7"/>
      <c r="BN11" s="7"/>
      <c r="BO11" s="7"/>
      <c r="BP11" s="7"/>
      <c r="BQ11" s="7"/>
      <c r="BR11" s="7"/>
      <c r="BS11" s="7"/>
      <c r="BT11" s="7"/>
      <c r="BU11" s="7"/>
      <c r="BV11" s="7"/>
      <c r="BW11" s="7"/>
      <c r="BX11" s="7"/>
      <c r="BY11" s="7"/>
      <c r="BZ11" s="7"/>
      <c r="CA11" s="7"/>
      <c r="CB11" s="7"/>
      <c r="CC11" s="7"/>
      <c r="CD11" s="7"/>
      <c r="CE11" s="7"/>
      <c r="CF11" s="7"/>
      <c r="CG11" s="7"/>
      <c r="CH11" s="7"/>
      <c r="CI11" s="7"/>
      <c r="CJ11" s="7"/>
      <c r="CK11" s="7"/>
      <c r="CL11" s="7"/>
      <c r="CM11" s="7"/>
      <c r="CN11" s="7"/>
      <c r="CO11" s="7"/>
      <c r="CP11" s="7"/>
      <c r="CQ11" s="7"/>
      <c r="CR11" s="7"/>
      <c r="CS11" s="7"/>
      <c r="CT11" s="7"/>
      <c r="CU11" s="7"/>
      <c r="CV11" s="7"/>
      <c r="CW11" s="7"/>
      <c r="CX11" s="7"/>
      <c r="CY11" s="7"/>
      <c r="CZ11" s="7"/>
      <c r="DA11" s="7"/>
      <c r="DB11" s="7"/>
      <c r="DC11" s="7"/>
      <c r="DD11" s="7"/>
      <c r="DE11" s="7"/>
      <c r="DF11" s="7"/>
      <c r="DG11" s="7"/>
      <c r="DH11" s="7"/>
      <c r="DI11" s="7"/>
      <c r="DJ11" s="7"/>
      <c r="DK11" s="7"/>
      <c r="DL11" s="7"/>
      <c r="DM11" s="7"/>
      <c r="DN11" s="7"/>
    </row>
    <row r="12" spans="1:118" customFormat="1" ht="24" customHeight="1" x14ac:dyDescent="0.15">
      <c r="A12" s="301"/>
      <c r="B12" s="306"/>
      <c r="C12" s="281"/>
      <c r="D12" s="26"/>
      <c r="E12" s="26"/>
      <c r="F12" s="26"/>
      <c r="G12" s="26"/>
      <c r="H12" s="26"/>
      <c r="I12" s="276"/>
      <c r="J12" s="294"/>
      <c r="K12" s="287"/>
      <c r="L12" s="289"/>
      <c r="M12" s="291"/>
      <c r="N12" s="283"/>
      <c r="O12" s="325"/>
      <c r="P12" s="291"/>
      <c r="Q12" s="287"/>
      <c r="R12" s="291"/>
      <c r="S12" s="287"/>
      <c r="T12" s="280"/>
      <c r="U12" s="275"/>
      <c r="V12" s="27"/>
      <c r="W12" s="1"/>
      <c r="X12" s="1"/>
      <c r="Y12" s="1"/>
      <c r="Z12" s="193" t="str">
        <f t="shared" si="4"/>
        <v/>
      </c>
      <c r="AA12" s="39" t="str">
        <f t="shared" si="0"/>
        <v/>
      </c>
      <c r="AB12" s="40" t="str">
        <f>IF($AA12="","",VLOOKUP($AA12,'(種目・作業用)'!$A$2:$D$58,2,FALSE))</f>
        <v/>
      </c>
      <c r="AC12" s="40" t="str">
        <f>IF($AA12="","",VLOOKUP($AA12,'(種目・作業用)'!$A$2:$D$58,3,FALSE))</f>
        <v/>
      </c>
      <c r="AD12" s="40" t="str">
        <f>IF($AA12="","",VLOOKUP($AA12,'(種目・作業用)'!$A$2:$D$58,4,FALSE))</f>
        <v/>
      </c>
      <c r="AE12" s="41"/>
      <c r="AF12" s="3" t="str">
        <f t="shared" si="5"/>
        <v/>
      </c>
      <c r="AG12" s="3" t="str">
        <f t="shared" si="1"/>
        <v/>
      </c>
      <c r="AH12" s="3" t="str">
        <f t="shared" si="6"/>
        <v/>
      </c>
      <c r="AI12" s="3" t="str">
        <f t="shared" si="2"/>
        <v/>
      </c>
      <c r="AJ12" s="43" t="str">
        <f t="shared" si="7"/>
        <v/>
      </c>
      <c r="AK12" s="44" t="str">
        <f t="shared" si="8"/>
        <v/>
      </c>
      <c r="AL12" s="3" t="str">
        <f t="shared" si="3"/>
        <v/>
      </c>
      <c r="AM12" s="3"/>
      <c r="AN12" s="3" t="str">
        <f t="shared" si="9"/>
        <v/>
      </c>
      <c r="AO12" s="3" t="s">
        <v>77</v>
      </c>
      <c r="AP12" s="1"/>
      <c r="AQ12" s="1" t="str">
        <f t="shared" si="10"/>
        <v>　</v>
      </c>
      <c r="AT12" s="7"/>
      <c r="AU12" s="7"/>
      <c r="AV12" s="7"/>
      <c r="AW12" s="7"/>
      <c r="AX12" s="7"/>
      <c r="AY12" s="7"/>
      <c r="AZ12" s="7"/>
      <c r="BA12" s="7"/>
      <c r="BB12" s="7"/>
      <c r="BC12" s="7"/>
      <c r="BD12" s="7"/>
      <c r="BE12" s="7"/>
      <c r="BF12" s="7"/>
      <c r="BG12" s="7"/>
      <c r="BH12" s="7"/>
      <c r="BI12" s="7"/>
      <c r="BJ12" s="7"/>
      <c r="BK12" s="7"/>
      <c r="BL12" s="7"/>
      <c r="BM12" s="7"/>
      <c r="BN12" s="7"/>
      <c r="BO12" s="7"/>
      <c r="BP12" s="7"/>
      <c r="BQ12" s="7"/>
      <c r="BR12" s="7"/>
      <c r="BS12" s="7"/>
      <c r="BT12" s="7"/>
      <c r="BU12" s="7"/>
      <c r="BV12" s="7"/>
      <c r="BW12" s="7"/>
      <c r="BX12" s="7"/>
      <c r="BY12" s="7"/>
      <c r="BZ12" s="7"/>
      <c r="CA12" s="7"/>
      <c r="CB12" s="7"/>
      <c r="CC12" s="7"/>
      <c r="CD12" s="7"/>
      <c r="CE12" s="7"/>
      <c r="CF12" s="7"/>
      <c r="CG12" s="7"/>
      <c r="CH12" s="7"/>
      <c r="CI12" s="7"/>
      <c r="CJ12" s="7"/>
      <c r="CK12" s="7"/>
      <c r="CL12" s="7"/>
      <c r="CM12" s="7"/>
      <c r="CN12" s="7"/>
      <c r="CO12" s="7"/>
      <c r="CP12" s="7"/>
      <c r="CQ12" s="7"/>
      <c r="CR12" s="7"/>
      <c r="CS12" s="7"/>
      <c r="CT12" s="7"/>
      <c r="CU12" s="7"/>
      <c r="CV12" s="7"/>
      <c r="CW12" s="7"/>
      <c r="CX12" s="7"/>
      <c r="CY12" s="7"/>
      <c r="CZ12" s="7"/>
      <c r="DA12" s="7"/>
      <c r="DB12" s="7"/>
      <c r="DC12" s="7"/>
      <c r="DD12" s="7"/>
      <c r="DE12" s="7"/>
      <c r="DF12" s="7"/>
      <c r="DG12" s="7"/>
      <c r="DH12" s="7"/>
      <c r="DI12" s="7"/>
      <c r="DJ12" s="7"/>
      <c r="DK12" s="7"/>
      <c r="DL12" s="7"/>
      <c r="DM12" s="7"/>
      <c r="DN12" s="7"/>
    </row>
    <row r="13" spans="1:118" customFormat="1" ht="24" customHeight="1" x14ac:dyDescent="0.15">
      <c r="A13" s="316">
        <v>2</v>
      </c>
      <c r="B13" s="255" t="s">
        <v>269</v>
      </c>
      <c r="C13" s="257"/>
      <c r="D13" s="11"/>
      <c r="E13" s="11"/>
      <c r="F13" s="11"/>
      <c r="G13" s="11"/>
      <c r="H13" s="11"/>
      <c r="I13" s="274"/>
      <c r="J13" s="323"/>
      <c r="K13" s="277" t="str">
        <f>IF($B13="","","分")</f>
        <v>分</v>
      </c>
      <c r="L13" s="285"/>
      <c r="M13" s="278" t="str">
        <f>IF($B13="","","秒")</f>
        <v>秒</v>
      </c>
      <c r="N13" s="296"/>
      <c r="O13" s="328"/>
      <c r="P13" s="278" t="s">
        <v>559</v>
      </c>
      <c r="Q13" s="277"/>
      <c r="R13" s="278" t="str">
        <f>IF($B13="","","月")</f>
        <v>月</v>
      </c>
      <c r="S13" s="277"/>
      <c r="T13" s="279" t="str">
        <f>IF($B13="","","日")</f>
        <v>日</v>
      </c>
      <c r="U13" s="317"/>
      <c r="V13" s="12"/>
      <c r="W13" s="1"/>
      <c r="X13" s="1" t="str">
        <f>LEFT(B13,1)</f>
        <v>男</v>
      </c>
      <c r="Y13" s="1"/>
      <c r="Z13" s="193" t="str">
        <f>IF(ISBLANK(D13),"",VLOOKUP(CONCATENATE($AJ$4,LEFT($B$13,1)),$Z$71:$AA$80,2,FALSE)+D13*100)</f>
        <v/>
      </c>
      <c r="AA13" s="39" t="str">
        <f t="shared" ref="AA13:AA18" si="11">IF(ISBLANK(D13),"",$B$13)</f>
        <v/>
      </c>
      <c r="AB13" s="40" t="str">
        <f>IF($AA13="","",VLOOKUP($AA13,'(種目・作業用)'!$A$2:$D$58,2,FALSE))</f>
        <v/>
      </c>
      <c r="AC13" s="40" t="str">
        <f>IF($AA13="","",VLOOKUP($AA13,'(種目・作業用)'!$A$2:$D$58,3,FALSE))</f>
        <v/>
      </c>
      <c r="AD13" s="40" t="str">
        <f>IF($AA13="","",VLOOKUP($AA13,'(種目・作業用)'!$A$2:$D$58,4,FALSE))</f>
        <v/>
      </c>
      <c r="AE13" s="41" t="str">
        <f>IF(ISNUMBER(Z13),IF(LEN(J13)=1,CONCATENATE(J13,L13,N13),CONCATENATE("0",L13,N13)),"")</f>
        <v/>
      </c>
      <c r="AF13" s="3" t="str">
        <f t="shared" si="5"/>
        <v/>
      </c>
      <c r="AG13" s="3" t="str">
        <f t="shared" si="1"/>
        <v/>
      </c>
      <c r="AH13" s="3" t="str">
        <f t="shared" si="6"/>
        <v/>
      </c>
      <c r="AI13" s="3" t="str">
        <f t="shared" si="2"/>
        <v/>
      </c>
      <c r="AJ13" s="43" t="str">
        <f t="shared" si="7"/>
        <v/>
      </c>
      <c r="AK13" s="44" t="str">
        <f t="shared" si="8"/>
        <v/>
      </c>
      <c r="AL13" s="3" t="str">
        <f t="shared" ref="AL13:AL18" si="12">IF(ISBLANK(D13),"",IF(LEFT($B$13,1)="男",1,2))</f>
        <v/>
      </c>
      <c r="AM13" s="3"/>
      <c r="AN13" s="3" t="str">
        <f t="shared" si="9"/>
        <v/>
      </c>
      <c r="AO13" s="3" t="s">
        <v>77</v>
      </c>
      <c r="AP13" s="1"/>
      <c r="AQ13" s="1" t="str">
        <f t="shared" si="10"/>
        <v>　</v>
      </c>
      <c r="AT13" s="7"/>
      <c r="AU13" s="7"/>
      <c r="AV13" s="7"/>
      <c r="AW13" s="7"/>
      <c r="AX13" s="7"/>
      <c r="AY13" s="7"/>
      <c r="AZ13" s="7"/>
      <c r="BA13" s="7"/>
      <c r="BB13" s="7"/>
      <c r="BC13" s="7"/>
      <c r="BD13" s="7"/>
      <c r="BE13" s="7"/>
      <c r="BF13" s="7"/>
      <c r="BG13" s="7"/>
      <c r="BH13" s="7"/>
      <c r="BI13" s="7"/>
      <c r="BJ13" s="7"/>
      <c r="BK13" s="7"/>
      <c r="BL13" s="7"/>
      <c r="BM13" s="7"/>
      <c r="BN13" s="7"/>
      <c r="BO13" s="7"/>
      <c r="BP13" s="7"/>
      <c r="BQ13" s="7"/>
      <c r="BR13" s="7"/>
      <c r="BS13" s="7"/>
      <c r="BT13" s="7"/>
      <c r="BU13" s="7"/>
      <c r="BV13" s="7"/>
      <c r="BW13" s="7"/>
      <c r="BX13" s="7"/>
      <c r="BY13" s="7"/>
      <c r="BZ13" s="7"/>
      <c r="CA13" s="7"/>
      <c r="CB13" s="7"/>
      <c r="CC13" s="7"/>
      <c r="CD13" s="7"/>
      <c r="CE13" s="7"/>
      <c r="CF13" s="7"/>
      <c r="CG13" s="7"/>
      <c r="CH13" s="7"/>
      <c r="CI13" s="7"/>
      <c r="CJ13" s="7"/>
      <c r="CK13" s="7"/>
      <c r="CL13" s="7"/>
      <c r="CM13" s="7"/>
      <c r="CN13" s="7"/>
      <c r="CO13" s="7"/>
      <c r="CP13" s="7"/>
      <c r="CQ13" s="7"/>
      <c r="CR13" s="7"/>
      <c r="CS13" s="7"/>
      <c r="CT13" s="7"/>
      <c r="CU13" s="7"/>
      <c r="CV13" s="7"/>
      <c r="CW13" s="7"/>
      <c r="CX13" s="7"/>
      <c r="CY13" s="7"/>
      <c r="CZ13" s="7"/>
      <c r="DA13" s="7"/>
      <c r="DB13" s="7"/>
      <c r="DC13" s="7"/>
      <c r="DD13" s="7"/>
      <c r="DE13" s="7"/>
      <c r="DF13" s="7"/>
      <c r="DG13" s="7"/>
      <c r="DH13" s="7"/>
      <c r="DI13" s="7"/>
      <c r="DJ13" s="7"/>
      <c r="DK13" s="7"/>
      <c r="DL13" s="7"/>
      <c r="DM13" s="7"/>
      <c r="DN13" s="7"/>
    </row>
    <row r="14" spans="1:118" customFormat="1" ht="24" customHeight="1" x14ac:dyDescent="0.15">
      <c r="A14" s="300"/>
      <c r="B14" s="305"/>
      <c r="C14" s="280"/>
      <c r="D14" s="4"/>
      <c r="E14" s="4"/>
      <c r="F14" s="4"/>
      <c r="G14" s="4"/>
      <c r="H14" s="4"/>
      <c r="I14" s="275"/>
      <c r="J14" s="323"/>
      <c r="K14" s="277"/>
      <c r="L14" s="285"/>
      <c r="M14" s="278"/>
      <c r="N14" s="296"/>
      <c r="O14" s="328"/>
      <c r="P14" s="278"/>
      <c r="Q14" s="277"/>
      <c r="R14" s="278"/>
      <c r="S14" s="277"/>
      <c r="T14" s="279"/>
      <c r="U14" s="317"/>
      <c r="V14" s="5"/>
      <c r="W14" s="1"/>
      <c r="X14" s="1"/>
      <c r="Y14" s="1"/>
      <c r="Z14" s="193" t="str">
        <f t="shared" ref="Z14:Z18" si="13">IF(ISBLANK(D14),"",VLOOKUP(CONCATENATE($AJ$4,LEFT($B$13,1)),$Z$71:$AA$80,2,FALSE)+D14*100)</f>
        <v/>
      </c>
      <c r="AA14" s="39" t="str">
        <f t="shared" si="11"/>
        <v/>
      </c>
      <c r="AB14" s="40" t="str">
        <f>IF($AA14="","",VLOOKUP($AA14,'(種目・作業用)'!$A$2:$D$58,2,FALSE))</f>
        <v/>
      </c>
      <c r="AC14" s="40" t="str">
        <f>IF($AA14="","",VLOOKUP($AA14,'(種目・作業用)'!$A$2:$D$58,3,FALSE))</f>
        <v/>
      </c>
      <c r="AD14" s="40" t="str">
        <f>IF($AA14="","",VLOOKUP($AA14,'(種目・作業用)'!$A$2:$D$58,4,FALSE))</f>
        <v/>
      </c>
      <c r="AE14" s="41"/>
      <c r="AF14" s="3" t="str">
        <f t="shared" si="5"/>
        <v/>
      </c>
      <c r="AG14" s="3" t="str">
        <f t="shared" si="1"/>
        <v/>
      </c>
      <c r="AH14" s="3" t="str">
        <f t="shared" si="6"/>
        <v/>
      </c>
      <c r="AI14" s="3" t="str">
        <f t="shared" si="2"/>
        <v/>
      </c>
      <c r="AJ14" s="43" t="str">
        <f t="shared" si="7"/>
        <v/>
      </c>
      <c r="AK14" s="44" t="str">
        <f t="shared" si="8"/>
        <v/>
      </c>
      <c r="AL14" s="3" t="str">
        <f t="shared" si="12"/>
        <v/>
      </c>
      <c r="AM14" s="3"/>
      <c r="AN14" s="3" t="str">
        <f t="shared" si="9"/>
        <v/>
      </c>
      <c r="AO14" s="3" t="s">
        <v>77</v>
      </c>
      <c r="AP14" s="1"/>
      <c r="AQ14" s="1" t="str">
        <f t="shared" si="10"/>
        <v>　</v>
      </c>
      <c r="AT14" s="7"/>
      <c r="AU14" s="7"/>
      <c r="AV14" s="7"/>
      <c r="AW14" s="7"/>
      <c r="AX14" s="7"/>
      <c r="AY14" s="7"/>
      <c r="AZ14" s="7"/>
      <c r="BA14" s="7"/>
      <c r="BB14" s="7"/>
      <c r="BC14" s="7"/>
      <c r="BD14" s="7"/>
      <c r="BE14" s="7"/>
      <c r="BF14" s="7"/>
      <c r="BG14" s="7"/>
      <c r="BH14" s="7"/>
      <c r="BI14" s="7"/>
      <c r="BJ14" s="7"/>
      <c r="BK14" s="7"/>
      <c r="BL14" s="7"/>
      <c r="BM14" s="7"/>
      <c r="BN14" s="7"/>
      <c r="BO14" s="7"/>
      <c r="BP14" s="7"/>
      <c r="BQ14" s="7"/>
      <c r="BR14" s="7"/>
      <c r="BS14" s="7"/>
      <c r="BT14" s="7"/>
      <c r="BU14" s="7"/>
      <c r="BV14" s="7"/>
      <c r="BW14" s="7"/>
      <c r="BX14" s="7"/>
      <c r="BY14" s="7"/>
      <c r="BZ14" s="7"/>
      <c r="CA14" s="7"/>
      <c r="CB14" s="7"/>
      <c r="CC14" s="7"/>
      <c r="CD14" s="7"/>
      <c r="CE14" s="7"/>
      <c r="CF14" s="7"/>
      <c r="CG14" s="7"/>
      <c r="CH14" s="7"/>
      <c r="CI14" s="7"/>
      <c r="CJ14" s="7"/>
      <c r="CK14" s="7"/>
      <c r="CL14" s="7"/>
      <c r="CM14" s="7"/>
      <c r="CN14" s="7"/>
      <c r="CO14" s="7"/>
      <c r="CP14" s="7"/>
      <c r="CQ14" s="7"/>
      <c r="CR14" s="7"/>
      <c r="CS14" s="7"/>
      <c r="CT14" s="7"/>
      <c r="CU14" s="7"/>
      <c r="CV14" s="7"/>
      <c r="CW14" s="7"/>
      <c r="CX14" s="7"/>
      <c r="CY14" s="7"/>
      <c r="CZ14" s="7"/>
      <c r="DA14" s="7"/>
      <c r="DB14" s="7"/>
      <c r="DC14" s="7"/>
      <c r="DD14" s="7"/>
      <c r="DE14" s="7"/>
      <c r="DF14" s="7"/>
      <c r="DG14" s="7"/>
      <c r="DH14" s="7"/>
      <c r="DI14" s="7"/>
      <c r="DJ14" s="7"/>
      <c r="DK14" s="7"/>
      <c r="DL14" s="7"/>
      <c r="DM14" s="7"/>
      <c r="DN14" s="7"/>
    </row>
    <row r="15" spans="1:118" customFormat="1" ht="24" customHeight="1" x14ac:dyDescent="0.15">
      <c r="A15" s="300"/>
      <c r="B15" s="305"/>
      <c r="C15" s="280"/>
      <c r="D15" s="4"/>
      <c r="E15" s="4"/>
      <c r="F15" s="4"/>
      <c r="G15" s="4"/>
      <c r="H15" s="4"/>
      <c r="I15" s="275"/>
      <c r="J15" s="323"/>
      <c r="K15" s="277"/>
      <c r="L15" s="285"/>
      <c r="M15" s="278"/>
      <c r="N15" s="296"/>
      <c r="O15" s="328"/>
      <c r="P15" s="278"/>
      <c r="Q15" s="277"/>
      <c r="R15" s="278"/>
      <c r="S15" s="277"/>
      <c r="T15" s="279"/>
      <c r="U15" s="317"/>
      <c r="V15" s="5"/>
      <c r="W15" s="1"/>
      <c r="X15" s="1"/>
      <c r="Y15" s="1"/>
      <c r="Z15" s="193" t="str">
        <f t="shared" si="13"/>
        <v/>
      </c>
      <c r="AA15" s="39" t="str">
        <f t="shared" si="11"/>
        <v/>
      </c>
      <c r="AB15" s="40" t="str">
        <f>IF($AA15="","",VLOOKUP($AA15,'(種目・作業用)'!$A$2:$D$58,2,FALSE))</f>
        <v/>
      </c>
      <c r="AC15" s="40" t="str">
        <f>IF($AA15="","",VLOOKUP($AA15,'(種目・作業用)'!$A$2:$D$58,3,FALSE))</f>
        <v/>
      </c>
      <c r="AD15" s="40" t="str">
        <f>IF($AA15="","",VLOOKUP($AA15,'(種目・作業用)'!$A$2:$D$58,4,FALSE))</f>
        <v/>
      </c>
      <c r="AE15" s="41"/>
      <c r="AF15" s="3" t="str">
        <f t="shared" si="5"/>
        <v/>
      </c>
      <c r="AG15" s="3" t="str">
        <f t="shared" si="1"/>
        <v/>
      </c>
      <c r="AH15" s="3" t="str">
        <f t="shared" si="6"/>
        <v/>
      </c>
      <c r="AI15" s="3" t="str">
        <f t="shared" si="2"/>
        <v/>
      </c>
      <c r="AJ15" s="43" t="str">
        <f t="shared" si="7"/>
        <v/>
      </c>
      <c r="AK15" s="44" t="str">
        <f t="shared" si="8"/>
        <v/>
      </c>
      <c r="AL15" s="3" t="str">
        <f t="shared" si="12"/>
        <v/>
      </c>
      <c r="AM15" s="3"/>
      <c r="AN15" s="3" t="str">
        <f t="shared" si="9"/>
        <v/>
      </c>
      <c r="AO15" s="3" t="s">
        <v>77</v>
      </c>
      <c r="AP15" s="1"/>
      <c r="AQ15" s="1" t="str">
        <f t="shared" si="10"/>
        <v>　</v>
      </c>
      <c r="AT15" s="7"/>
      <c r="AU15" s="7"/>
      <c r="AV15" s="7"/>
      <c r="AW15" s="7"/>
      <c r="AX15" s="7"/>
      <c r="AY15" s="7"/>
      <c r="AZ15" s="7"/>
      <c r="BA15" s="7"/>
      <c r="BB15" s="7"/>
      <c r="BC15" s="7"/>
      <c r="BD15" s="7"/>
      <c r="BE15" s="7"/>
      <c r="BF15" s="7"/>
      <c r="BG15" s="7"/>
      <c r="BH15" s="7"/>
      <c r="BI15" s="7"/>
      <c r="BJ15" s="7"/>
      <c r="BK15" s="7"/>
      <c r="BL15" s="7"/>
      <c r="BM15" s="7"/>
      <c r="BN15" s="7"/>
      <c r="BO15" s="7"/>
      <c r="BP15" s="7"/>
      <c r="BQ15" s="7"/>
      <c r="BR15" s="7"/>
      <c r="BS15" s="7"/>
      <c r="BT15" s="7"/>
      <c r="BU15" s="7"/>
      <c r="BV15" s="7"/>
      <c r="BW15" s="7"/>
      <c r="BX15" s="7"/>
      <c r="BY15" s="7"/>
      <c r="BZ15" s="7"/>
      <c r="CA15" s="7"/>
      <c r="CB15" s="7"/>
      <c r="CC15" s="7"/>
      <c r="CD15" s="7"/>
      <c r="CE15" s="7"/>
      <c r="CF15" s="7"/>
      <c r="CG15" s="7"/>
      <c r="CH15" s="7"/>
      <c r="CI15" s="7"/>
      <c r="CJ15" s="7"/>
      <c r="CK15" s="7"/>
      <c r="CL15" s="7"/>
      <c r="CM15" s="7"/>
      <c r="CN15" s="7"/>
      <c r="CO15" s="7"/>
      <c r="CP15" s="7"/>
      <c r="CQ15" s="7"/>
      <c r="CR15" s="7"/>
      <c r="CS15" s="7"/>
      <c r="CT15" s="7"/>
      <c r="CU15" s="7"/>
      <c r="CV15" s="7"/>
      <c r="CW15" s="7"/>
      <c r="CX15" s="7"/>
      <c r="CY15" s="7"/>
      <c r="CZ15" s="7"/>
      <c r="DA15" s="7"/>
      <c r="DB15" s="7"/>
      <c r="DC15" s="7"/>
      <c r="DD15" s="7"/>
      <c r="DE15" s="7"/>
      <c r="DF15" s="7"/>
      <c r="DG15" s="7"/>
      <c r="DH15" s="7"/>
      <c r="DI15" s="7"/>
      <c r="DJ15" s="7"/>
      <c r="DK15" s="7"/>
      <c r="DL15" s="7"/>
      <c r="DM15" s="7"/>
      <c r="DN15" s="7"/>
    </row>
    <row r="16" spans="1:118" customFormat="1" ht="24" customHeight="1" x14ac:dyDescent="0.15">
      <c r="A16" s="300"/>
      <c r="B16" s="305"/>
      <c r="C16" s="280"/>
      <c r="D16" s="4"/>
      <c r="E16" s="4"/>
      <c r="F16" s="4"/>
      <c r="G16" s="4"/>
      <c r="H16" s="4"/>
      <c r="I16" s="275"/>
      <c r="J16" s="323"/>
      <c r="K16" s="277"/>
      <c r="L16" s="285"/>
      <c r="M16" s="278"/>
      <c r="N16" s="296"/>
      <c r="O16" s="328"/>
      <c r="P16" s="278"/>
      <c r="Q16" s="277"/>
      <c r="R16" s="278"/>
      <c r="S16" s="277"/>
      <c r="T16" s="279"/>
      <c r="U16" s="317"/>
      <c r="V16" s="5"/>
      <c r="W16" s="1"/>
      <c r="X16" s="1"/>
      <c r="Y16" s="1"/>
      <c r="Z16" s="193" t="str">
        <f t="shared" si="13"/>
        <v/>
      </c>
      <c r="AA16" s="39" t="str">
        <f t="shared" si="11"/>
        <v/>
      </c>
      <c r="AB16" s="40" t="str">
        <f>IF($AA16="","",VLOOKUP($AA16,'(種目・作業用)'!$A$2:$D$58,2,FALSE))</f>
        <v/>
      </c>
      <c r="AC16" s="40" t="str">
        <f>IF($AA16="","",VLOOKUP($AA16,'(種目・作業用)'!$A$2:$D$58,3,FALSE))</f>
        <v/>
      </c>
      <c r="AD16" s="40" t="str">
        <f>IF($AA16="","",VLOOKUP($AA16,'(種目・作業用)'!$A$2:$D$58,4,FALSE))</f>
        <v/>
      </c>
      <c r="AE16" s="41"/>
      <c r="AF16" s="3" t="str">
        <f t="shared" si="5"/>
        <v/>
      </c>
      <c r="AG16" s="3" t="str">
        <f t="shared" si="1"/>
        <v/>
      </c>
      <c r="AH16" s="3" t="str">
        <f t="shared" si="6"/>
        <v/>
      </c>
      <c r="AI16" s="3" t="str">
        <f t="shared" si="2"/>
        <v/>
      </c>
      <c r="AJ16" s="43" t="str">
        <f t="shared" si="7"/>
        <v/>
      </c>
      <c r="AK16" s="44" t="str">
        <f t="shared" si="8"/>
        <v/>
      </c>
      <c r="AL16" s="3" t="str">
        <f t="shared" si="12"/>
        <v/>
      </c>
      <c r="AM16" s="3"/>
      <c r="AN16" s="3" t="str">
        <f t="shared" si="9"/>
        <v/>
      </c>
      <c r="AO16" s="3" t="s">
        <v>77</v>
      </c>
      <c r="AP16" s="1"/>
      <c r="AQ16" s="1" t="str">
        <f t="shared" si="10"/>
        <v>　</v>
      </c>
      <c r="AT16" s="7"/>
      <c r="AU16" s="7"/>
      <c r="AV16" s="7"/>
      <c r="AW16" s="7"/>
      <c r="AX16" s="7"/>
      <c r="AY16" s="7"/>
      <c r="AZ16" s="7"/>
      <c r="BA16" s="7"/>
      <c r="BB16" s="7"/>
      <c r="BC16" s="7"/>
      <c r="BD16" s="7"/>
      <c r="BE16" s="7"/>
      <c r="BF16" s="7"/>
      <c r="BG16" s="7"/>
      <c r="BH16" s="7"/>
      <c r="BI16" s="7"/>
      <c r="BJ16" s="7"/>
      <c r="BK16" s="7"/>
      <c r="BL16" s="7"/>
      <c r="BM16" s="7"/>
      <c r="BN16" s="7"/>
      <c r="BO16" s="7"/>
      <c r="BP16" s="7"/>
      <c r="BQ16" s="7"/>
      <c r="BR16" s="7"/>
      <c r="BS16" s="7"/>
      <c r="BT16" s="7"/>
      <c r="BU16" s="7"/>
      <c r="BV16" s="7"/>
      <c r="BW16" s="7"/>
      <c r="BX16" s="7"/>
      <c r="BY16" s="7"/>
      <c r="BZ16" s="7"/>
      <c r="CA16" s="7"/>
      <c r="CB16" s="7"/>
      <c r="CC16" s="7"/>
      <c r="CD16" s="7"/>
      <c r="CE16" s="7"/>
      <c r="CF16" s="7"/>
      <c r="CG16" s="7"/>
      <c r="CH16" s="7"/>
      <c r="CI16" s="7"/>
      <c r="CJ16" s="7"/>
      <c r="CK16" s="7"/>
      <c r="CL16" s="7"/>
      <c r="CM16" s="7"/>
      <c r="CN16" s="7"/>
      <c r="CO16" s="7"/>
      <c r="CP16" s="7"/>
      <c r="CQ16" s="7"/>
      <c r="CR16" s="7"/>
      <c r="CS16" s="7"/>
      <c r="CT16" s="7"/>
      <c r="CU16" s="7"/>
      <c r="CV16" s="7"/>
      <c r="CW16" s="7"/>
      <c r="CX16" s="7"/>
      <c r="CY16" s="7"/>
      <c r="CZ16" s="7"/>
      <c r="DA16" s="7"/>
      <c r="DB16" s="7"/>
      <c r="DC16" s="7"/>
      <c r="DD16" s="7"/>
      <c r="DE16" s="7"/>
      <c r="DF16" s="7"/>
      <c r="DG16" s="7"/>
      <c r="DH16" s="7"/>
      <c r="DI16" s="7"/>
      <c r="DJ16" s="7"/>
      <c r="DK16" s="7"/>
      <c r="DL16" s="7"/>
      <c r="DM16" s="7"/>
      <c r="DN16" s="7"/>
    </row>
    <row r="17" spans="1:118" customFormat="1" ht="24" customHeight="1" x14ac:dyDescent="0.15">
      <c r="A17" s="300"/>
      <c r="B17" s="305"/>
      <c r="C17" s="280"/>
      <c r="D17" s="4"/>
      <c r="E17" s="4"/>
      <c r="F17" s="4"/>
      <c r="G17" s="4"/>
      <c r="H17" s="4"/>
      <c r="I17" s="275"/>
      <c r="J17" s="323"/>
      <c r="K17" s="277"/>
      <c r="L17" s="285"/>
      <c r="M17" s="278"/>
      <c r="N17" s="296"/>
      <c r="O17" s="328"/>
      <c r="P17" s="278"/>
      <c r="Q17" s="277"/>
      <c r="R17" s="278"/>
      <c r="S17" s="277"/>
      <c r="T17" s="279"/>
      <c r="U17" s="317"/>
      <c r="V17" s="5"/>
      <c r="W17" s="1"/>
      <c r="X17" s="1"/>
      <c r="Y17" s="1"/>
      <c r="Z17" s="193" t="str">
        <f t="shared" si="13"/>
        <v/>
      </c>
      <c r="AA17" s="39" t="str">
        <f t="shared" si="11"/>
        <v/>
      </c>
      <c r="AB17" s="40" t="str">
        <f>IF($AA17="","",VLOOKUP($AA17,'(種目・作業用)'!$A$2:$D$58,2,FALSE))</f>
        <v/>
      </c>
      <c r="AC17" s="40" t="str">
        <f>IF($AA17="","",VLOOKUP($AA17,'(種目・作業用)'!$A$2:$D$58,3,FALSE))</f>
        <v/>
      </c>
      <c r="AD17" s="40" t="str">
        <f>IF($AA17="","",VLOOKUP($AA17,'(種目・作業用)'!$A$2:$D$58,4,FALSE))</f>
        <v/>
      </c>
      <c r="AE17" s="41"/>
      <c r="AF17" s="3" t="str">
        <f t="shared" si="5"/>
        <v/>
      </c>
      <c r="AG17" s="3" t="str">
        <f t="shared" si="1"/>
        <v/>
      </c>
      <c r="AH17" s="3" t="str">
        <f t="shared" si="6"/>
        <v/>
      </c>
      <c r="AI17" s="3" t="str">
        <f t="shared" si="2"/>
        <v/>
      </c>
      <c r="AJ17" s="43" t="str">
        <f t="shared" si="7"/>
        <v/>
      </c>
      <c r="AK17" s="44" t="str">
        <f t="shared" si="8"/>
        <v/>
      </c>
      <c r="AL17" s="3" t="str">
        <f t="shared" si="12"/>
        <v/>
      </c>
      <c r="AM17" s="3"/>
      <c r="AN17" s="3" t="str">
        <f t="shared" si="9"/>
        <v/>
      </c>
      <c r="AO17" s="3" t="s">
        <v>77</v>
      </c>
      <c r="AP17" s="1"/>
      <c r="AQ17" s="1" t="str">
        <f t="shared" si="10"/>
        <v>　</v>
      </c>
      <c r="AT17" s="7"/>
      <c r="AU17" s="7"/>
      <c r="AV17" s="7"/>
      <c r="AW17" s="7"/>
      <c r="AX17" s="7"/>
      <c r="AY17" s="7"/>
      <c r="AZ17" s="7"/>
      <c r="BA17" s="7"/>
      <c r="BB17" s="7"/>
      <c r="BC17" s="7"/>
      <c r="BD17" s="7"/>
      <c r="BE17" s="7"/>
      <c r="BF17" s="7"/>
      <c r="BG17" s="7"/>
      <c r="BH17" s="7"/>
      <c r="BI17" s="7"/>
      <c r="BJ17" s="7"/>
      <c r="BK17" s="7"/>
      <c r="BL17" s="7"/>
      <c r="BM17" s="7"/>
      <c r="BN17" s="7"/>
      <c r="BO17" s="7"/>
      <c r="BP17" s="7"/>
      <c r="BQ17" s="7"/>
      <c r="BR17" s="7"/>
      <c r="BS17" s="7"/>
      <c r="BT17" s="7"/>
      <c r="BU17" s="7"/>
      <c r="BV17" s="7"/>
      <c r="BW17" s="7"/>
      <c r="BX17" s="7"/>
      <c r="BY17" s="7"/>
      <c r="BZ17" s="7"/>
      <c r="CA17" s="7"/>
      <c r="CB17" s="7"/>
      <c r="CC17" s="7"/>
      <c r="CD17" s="7"/>
      <c r="CE17" s="7"/>
      <c r="CF17" s="7"/>
      <c r="CG17" s="7"/>
      <c r="CH17" s="7"/>
      <c r="CI17" s="7"/>
      <c r="CJ17" s="7"/>
      <c r="CK17" s="7"/>
      <c r="CL17" s="7"/>
      <c r="CM17" s="7"/>
      <c r="CN17" s="7"/>
      <c r="CO17" s="7"/>
      <c r="CP17" s="7"/>
      <c r="CQ17" s="7"/>
      <c r="CR17" s="7"/>
      <c r="CS17" s="7"/>
      <c r="CT17" s="7"/>
      <c r="CU17" s="7"/>
      <c r="CV17" s="7"/>
      <c r="CW17" s="7"/>
      <c r="CX17" s="7"/>
      <c r="CY17" s="7"/>
      <c r="CZ17" s="7"/>
      <c r="DA17" s="7"/>
      <c r="DB17" s="7"/>
      <c r="DC17" s="7"/>
      <c r="DD17" s="7"/>
      <c r="DE17" s="7"/>
      <c r="DF17" s="7"/>
      <c r="DG17" s="7"/>
      <c r="DH17" s="7"/>
      <c r="DI17" s="7"/>
      <c r="DJ17" s="7"/>
      <c r="DK17" s="7"/>
      <c r="DL17" s="7"/>
      <c r="DM17" s="7"/>
      <c r="DN17" s="7"/>
    </row>
    <row r="18" spans="1:118" customFormat="1" ht="24" customHeight="1" x14ac:dyDescent="0.15">
      <c r="A18" s="301"/>
      <c r="B18" s="306"/>
      <c r="C18" s="281"/>
      <c r="D18" s="26"/>
      <c r="E18" s="26"/>
      <c r="F18" s="26"/>
      <c r="G18" s="26"/>
      <c r="H18" s="26"/>
      <c r="I18" s="276"/>
      <c r="J18" s="323"/>
      <c r="K18" s="277"/>
      <c r="L18" s="285"/>
      <c r="M18" s="278"/>
      <c r="N18" s="296"/>
      <c r="O18" s="328"/>
      <c r="P18" s="278"/>
      <c r="Q18" s="277"/>
      <c r="R18" s="278"/>
      <c r="S18" s="277"/>
      <c r="T18" s="279"/>
      <c r="U18" s="317"/>
      <c r="V18" s="27"/>
      <c r="W18" s="1"/>
      <c r="X18" s="1"/>
      <c r="Y18" s="1"/>
      <c r="Z18" s="193" t="str">
        <f t="shared" si="13"/>
        <v/>
      </c>
      <c r="AA18" s="39" t="str">
        <f t="shared" si="11"/>
        <v/>
      </c>
      <c r="AB18" s="40" t="str">
        <f>IF($AA18="","",VLOOKUP($AA18,'(種目・作業用)'!$A$2:$D$58,2,FALSE))</f>
        <v/>
      </c>
      <c r="AC18" s="40" t="str">
        <f>IF($AA18="","",VLOOKUP($AA18,'(種目・作業用)'!$A$2:$D$58,3,FALSE))</f>
        <v/>
      </c>
      <c r="AD18" s="40" t="str">
        <f>IF($AA18="","",VLOOKUP($AA18,'(種目・作業用)'!$A$2:$D$58,4,FALSE))</f>
        <v/>
      </c>
      <c r="AE18" s="41"/>
      <c r="AF18" s="3" t="str">
        <f t="shared" si="5"/>
        <v/>
      </c>
      <c r="AG18" s="3" t="str">
        <f t="shared" si="1"/>
        <v/>
      </c>
      <c r="AH18" s="3" t="str">
        <f t="shared" si="6"/>
        <v/>
      </c>
      <c r="AI18" s="3" t="str">
        <f t="shared" si="2"/>
        <v/>
      </c>
      <c r="AJ18" s="43" t="str">
        <f t="shared" si="7"/>
        <v/>
      </c>
      <c r="AK18" s="44" t="str">
        <f t="shared" si="8"/>
        <v/>
      </c>
      <c r="AL18" s="3" t="str">
        <f t="shared" si="12"/>
        <v/>
      </c>
      <c r="AM18" s="3"/>
      <c r="AN18" s="3" t="str">
        <f t="shared" si="9"/>
        <v/>
      </c>
      <c r="AO18" s="3" t="s">
        <v>77</v>
      </c>
      <c r="AP18" s="1"/>
      <c r="AQ18" s="1" t="str">
        <f t="shared" si="10"/>
        <v>　</v>
      </c>
      <c r="AT18" s="7"/>
      <c r="AU18" s="7"/>
      <c r="AV18" s="7"/>
      <c r="AW18" s="7"/>
      <c r="AX18" s="7"/>
      <c r="AY18" s="7"/>
      <c r="AZ18" s="7"/>
      <c r="BA18" s="7"/>
      <c r="BB18" s="7"/>
      <c r="BC18" s="7"/>
      <c r="BD18" s="7"/>
      <c r="BE18" s="7"/>
      <c r="BF18" s="7"/>
      <c r="BG18" s="7"/>
      <c r="BH18" s="7"/>
      <c r="BI18" s="7"/>
      <c r="BJ18" s="7"/>
      <c r="BK18" s="7"/>
      <c r="BL18" s="7"/>
      <c r="BM18" s="7"/>
      <c r="BN18" s="7"/>
      <c r="BO18" s="7"/>
      <c r="BP18" s="7"/>
      <c r="BQ18" s="7"/>
      <c r="BR18" s="7"/>
      <c r="BS18" s="7"/>
      <c r="BT18" s="7"/>
      <c r="BU18" s="7"/>
      <c r="BV18" s="7"/>
      <c r="BW18" s="7"/>
      <c r="BX18" s="7"/>
      <c r="BY18" s="7"/>
      <c r="BZ18" s="7"/>
      <c r="CA18" s="7"/>
      <c r="CB18" s="7"/>
      <c r="CC18" s="7"/>
      <c r="CD18" s="7"/>
      <c r="CE18" s="7"/>
      <c r="CF18" s="7"/>
      <c r="CG18" s="7"/>
      <c r="CH18" s="7"/>
      <c r="CI18" s="7"/>
      <c r="CJ18" s="7"/>
      <c r="CK18" s="7"/>
      <c r="CL18" s="7"/>
      <c r="CM18" s="7"/>
      <c r="CN18" s="7"/>
      <c r="CO18" s="7"/>
      <c r="CP18" s="7"/>
      <c r="CQ18" s="7"/>
      <c r="CR18" s="7"/>
      <c r="CS18" s="7"/>
      <c r="CT18" s="7"/>
      <c r="CU18" s="7"/>
      <c r="CV18" s="7"/>
      <c r="CW18" s="7"/>
      <c r="CX18" s="7"/>
      <c r="CY18" s="7"/>
      <c r="CZ18" s="7"/>
      <c r="DA18" s="7"/>
      <c r="DB18" s="7"/>
      <c r="DC18" s="7"/>
      <c r="DD18" s="7"/>
      <c r="DE18" s="7"/>
      <c r="DF18" s="7"/>
      <c r="DG18" s="7"/>
      <c r="DH18" s="7"/>
      <c r="DI18" s="7"/>
      <c r="DJ18" s="7"/>
      <c r="DK18" s="7"/>
      <c r="DL18" s="7"/>
      <c r="DM18" s="7"/>
      <c r="DN18" s="7"/>
    </row>
    <row r="19" spans="1:118" customFormat="1" ht="24" customHeight="1" x14ac:dyDescent="0.15">
      <c r="A19" s="316">
        <v>3</v>
      </c>
      <c r="B19" s="255" t="s">
        <v>168</v>
      </c>
      <c r="C19" s="257"/>
      <c r="D19" s="11"/>
      <c r="E19" s="11"/>
      <c r="F19" s="11"/>
      <c r="G19" s="11"/>
      <c r="H19" s="11"/>
      <c r="I19" s="274"/>
      <c r="J19" s="323"/>
      <c r="K19" s="277" t="str">
        <f>IF($B19="","","分")</f>
        <v>分</v>
      </c>
      <c r="L19" s="285"/>
      <c r="M19" s="278" t="str">
        <f>IF($B19="","","秒")</f>
        <v>秒</v>
      </c>
      <c r="N19" s="296"/>
      <c r="O19" s="328"/>
      <c r="P19" s="278" t="s">
        <v>559</v>
      </c>
      <c r="Q19" s="277"/>
      <c r="R19" s="278" t="str">
        <f>IF($B19="","","月")</f>
        <v>月</v>
      </c>
      <c r="S19" s="277"/>
      <c r="T19" s="279" t="str">
        <f>IF($B19="","","日")</f>
        <v>日</v>
      </c>
      <c r="U19" s="317"/>
      <c r="V19" s="12"/>
      <c r="W19" s="1"/>
      <c r="X19" s="1" t="str">
        <f>LEFT(B19,1)</f>
        <v>女</v>
      </c>
      <c r="Y19" s="1"/>
      <c r="Z19" s="193" t="str">
        <f>IF(ISBLANK(D19),"",VLOOKUP(CONCATENATE($AJ$4,LEFT($B$19,1)),$Z$71:$AA$80,2,FALSE)+D19*100)</f>
        <v/>
      </c>
      <c r="AA19" s="39" t="str">
        <f t="shared" ref="AA19:AA24" si="14">IF(ISBLANK(D19),"",$B$19)</f>
        <v/>
      </c>
      <c r="AB19" s="40" t="str">
        <f>IF($AA19="","",VLOOKUP($AA19,'(種目・作業用)'!$A$2:$D$58,2,FALSE))</f>
        <v/>
      </c>
      <c r="AC19" s="40" t="str">
        <f>IF($AA19="","",VLOOKUP($AA19,'(種目・作業用)'!$A$2:$D$58,3,FALSE))</f>
        <v/>
      </c>
      <c r="AD19" s="40" t="str">
        <f>IF($AA19="","",VLOOKUP($AA19,'(種目・作業用)'!$A$2:$D$58,4,FALSE))</f>
        <v/>
      </c>
      <c r="AE19" s="41" t="str">
        <f>IF(ISNUMBER(Z19),IF(LEN(J19)=1,CONCATENATE(J19,L19,N19),CONCATENATE("0",L19,N19)),"")</f>
        <v/>
      </c>
      <c r="AF19" s="3" t="str">
        <f t="shared" si="5"/>
        <v/>
      </c>
      <c r="AG19" s="3" t="str">
        <f t="shared" si="1"/>
        <v/>
      </c>
      <c r="AH19" s="3" t="str">
        <f t="shared" si="6"/>
        <v/>
      </c>
      <c r="AI19" s="3" t="str">
        <f t="shared" si="2"/>
        <v/>
      </c>
      <c r="AJ19" s="43" t="str">
        <f t="shared" si="7"/>
        <v/>
      </c>
      <c r="AK19" s="44" t="str">
        <f t="shared" si="8"/>
        <v/>
      </c>
      <c r="AL19" s="3" t="str">
        <f t="shared" ref="AL19:AL24" si="15">IF(ISBLANK(D19),"",IF(LEFT($B$19,1)="男",1,2))</f>
        <v/>
      </c>
      <c r="AM19" s="3"/>
      <c r="AN19" s="3" t="str">
        <f t="shared" si="9"/>
        <v/>
      </c>
      <c r="AO19" s="3" t="s">
        <v>77</v>
      </c>
      <c r="AP19" s="1"/>
      <c r="AQ19" s="1" t="str">
        <f t="shared" si="10"/>
        <v>　</v>
      </c>
      <c r="AT19" s="7"/>
      <c r="AU19" s="7"/>
      <c r="AV19" s="7"/>
      <c r="AW19" s="7"/>
      <c r="AX19" s="7"/>
      <c r="AY19" s="7"/>
      <c r="AZ19" s="7"/>
      <c r="BA19" s="7"/>
      <c r="BB19" s="7"/>
      <c r="BC19" s="7"/>
      <c r="BD19" s="7"/>
      <c r="BE19" s="7"/>
      <c r="BF19" s="7"/>
      <c r="BG19" s="7"/>
      <c r="BH19" s="7"/>
      <c r="BI19" s="7"/>
      <c r="BJ19" s="7"/>
      <c r="BK19" s="7"/>
      <c r="BL19" s="7"/>
      <c r="BM19" s="7"/>
      <c r="BN19" s="7"/>
      <c r="BO19" s="7"/>
      <c r="BP19" s="7"/>
      <c r="BQ19" s="7"/>
      <c r="BR19" s="7"/>
      <c r="BS19" s="7"/>
      <c r="BT19" s="7"/>
      <c r="BU19" s="7"/>
      <c r="BV19" s="7"/>
      <c r="BW19" s="7"/>
      <c r="BX19" s="7"/>
      <c r="BY19" s="7"/>
      <c r="BZ19" s="7"/>
      <c r="CA19" s="7"/>
      <c r="CB19" s="7"/>
      <c r="CC19" s="7"/>
      <c r="CD19" s="7"/>
      <c r="CE19" s="7"/>
      <c r="CF19" s="7"/>
      <c r="CG19" s="7"/>
      <c r="CH19" s="7"/>
      <c r="CI19" s="7"/>
      <c r="CJ19" s="7"/>
      <c r="CK19" s="7"/>
      <c r="CL19" s="7"/>
      <c r="CM19" s="7"/>
      <c r="CN19" s="7"/>
      <c r="CO19" s="7"/>
      <c r="CP19" s="7"/>
      <c r="CQ19" s="7"/>
      <c r="CR19" s="7"/>
      <c r="CS19" s="7"/>
      <c r="CT19" s="7"/>
      <c r="CU19" s="7"/>
      <c r="CV19" s="7"/>
      <c r="CW19" s="7"/>
      <c r="CX19" s="7"/>
      <c r="CY19" s="7"/>
      <c r="CZ19" s="7"/>
      <c r="DA19" s="7"/>
      <c r="DB19" s="7"/>
      <c r="DC19" s="7"/>
      <c r="DD19" s="7"/>
      <c r="DE19" s="7"/>
      <c r="DF19" s="7"/>
      <c r="DG19" s="7"/>
      <c r="DH19" s="7"/>
      <c r="DI19" s="7"/>
      <c r="DJ19" s="7"/>
      <c r="DK19" s="7"/>
      <c r="DL19" s="7"/>
      <c r="DM19" s="7"/>
      <c r="DN19" s="7"/>
    </row>
    <row r="20" spans="1:118" customFormat="1" ht="24" customHeight="1" x14ac:dyDescent="0.15">
      <c r="A20" s="300"/>
      <c r="B20" s="305"/>
      <c r="C20" s="280"/>
      <c r="D20" s="4"/>
      <c r="E20" s="4"/>
      <c r="F20" s="4"/>
      <c r="G20" s="4"/>
      <c r="H20" s="4"/>
      <c r="I20" s="275"/>
      <c r="J20" s="323"/>
      <c r="K20" s="277"/>
      <c r="L20" s="285"/>
      <c r="M20" s="278"/>
      <c r="N20" s="296"/>
      <c r="O20" s="328"/>
      <c r="P20" s="278"/>
      <c r="Q20" s="277"/>
      <c r="R20" s="278"/>
      <c r="S20" s="277"/>
      <c r="T20" s="279"/>
      <c r="U20" s="317"/>
      <c r="V20" s="5"/>
      <c r="W20" s="1"/>
      <c r="X20" s="1"/>
      <c r="Y20" s="1"/>
      <c r="Z20" s="193" t="str">
        <f t="shared" ref="Z20:Z24" si="16">IF(ISBLANK(D20),"",VLOOKUP(CONCATENATE($AJ$4,LEFT($B$19,1)),$Z$71:$AA$80,2,FALSE)+D20*100)</f>
        <v/>
      </c>
      <c r="AA20" s="39" t="str">
        <f t="shared" si="14"/>
        <v/>
      </c>
      <c r="AB20" s="40" t="str">
        <f>IF($AA20="","",VLOOKUP($AA20,'(種目・作業用)'!$A$2:$D$58,2,FALSE))</f>
        <v/>
      </c>
      <c r="AC20" s="40" t="str">
        <f>IF($AA20="","",VLOOKUP($AA20,'(種目・作業用)'!$A$2:$D$58,3,FALSE))</f>
        <v/>
      </c>
      <c r="AD20" s="40" t="str">
        <f>IF($AA20="","",VLOOKUP($AA20,'(種目・作業用)'!$A$2:$D$58,4,FALSE))</f>
        <v/>
      </c>
      <c r="AE20" s="41"/>
      <c r="AF20" s="3" t="str">
        <f t="shared" si="5"/>
        <v/>
      </c>
      <c r="AG20" s="3" t="str">
        <f t="shared" si="1"/>
        <v/>
      </c>
      <c r="AH20" s="3" t="str">
        <f t="shared" si="6"/>
        <v/>
      </c>
      <c r="AI20" s="3" t="str">
        <f t="shared" si="2"/>
        <v/>
      </c>
      <c r="AJ20" s="43" t="str">
        <f t="shared" si="7"/>
        <v/>
      </c>
      <c r="AK20" s="44" t="str">
        <f t="shared" si="8"/>
        <v/>
      </c>
      <c r="AL20" s="3" t="str">
        <f t="shared" si="15"/>
        <v/>
      </c>
      <c r="AM20" s="3"/>
      <c r="AN20" s="3" t="str">
        <f t="shared" si="9"/>
        <v/>
      </c>
      <c r="AO20" s="3" t="s">
        <v>77</v>
      </c>
      <c r="AP20" s="1"/>
      <c r="AQ20" s="1" t="str">
        <f t="shared" si="10"/>
        <v>　</v>
      </c>
      <c r="AT20" s="7"/>
      <c r="AU20" s="7"/>
      <c r="AV20" s="7"/>
      <c r="AW20" s="7"/>
      <c r="AX20" s="7"/>
      <c r="AY20" s="7"/>
      <c r="AZ20" s="7"/>
      <c r="BA20" s="7"/>
      <c r="BB20" s="7"/>
      <c r="BC20" s="7"/>
      <c r="BD20" s="7"/>
      <c r="BE20" s="7"/>
      <c r="BF20" s="7"/>
      <c r="BG20" s="7"/>
      <c r="BH20" s="7"/>
      <c r="BI20" s="7"/>
      <c r="BJ20" s="7"/>
      <c r="BK20" s="7"/>
      <c r="BL20" s="7"/>
      <c r="BM20" s="7"/>
      <c r="BN20" s="7"/>
      <c r="BO20" s="7"/>
      <c r="BP20" s="7"/>
      <c r="BQ20" s="7"/>
      <c r="BR20" s="7"/>
      <c r="BS20" s="7"/>
      <c r="BT20" s="7"/>
      <c r="BU20" s="7"/>
      <c r="BV20" s="7"/>
      <c r="BW20" s="7"/>
      <c r="BX20" s="7"/>
      <c r="BY20" s="7"/>
      <c r="BZ20" s="7"/>
      <c r="CA20" s="7"/>
      <c r="CB20" s="7"/>
      <c r="CC20" s="7"/>
      <c r="CD20" s="7"/>
      <c r="CE20" s="7"/>
      <c r="CF20" s="7"/>
      <c r="CG20" s="7"/>
      <c r="CH20" s="7"/>
      <c r="CI20" s="7"/>
      <c r="CJ20" s="7"/>
      <c r="CK20" s="7"/>
      <c r="CL20" s="7"/>
      <c r="CM20" s="7"/>
      <c r="CN20" s="7"/>
      <c r="CO20" s="7"/>
      <c r="CP20" s="7"/>
      <c r="CQ20" s="7"/>
      <c r="CR20" s="7"/>
      <c r="CS20" s="7"/>
      <c r="CT20" s="7"/>
      <c r="CU20" s="7"/>
      <c r="CV20" s="7"/>
      <c r="CW20" s="7"/>
      <c r="CX20" s="7"/>
      <c r="CY20" s="7"/>
      <c r="CZ20" s="7"/>
      <c r="DA20" s="7"/>
      <c r="DB20" s="7"/>
      <c r="DC20" s="7"/>
      <c r="DD20" s="7"/>
      <c r="DE20" s="7"/>
      <c r="DF20" s="7"/>
      <c r="DG20" s="7"/>
      <c r="DH20" s="7"/>
      <c r="DI20" s="7"/>
      <c r="DJ20" s="7"/>
      <c r="DK20" s="7"/>
      <c r="DL20" s="7"/>
      <c r="DM20" s="7"/>
      <c r="DN20" s="7"/>
    </row>
    <row r="21" spans="1:118" customFormat="1" ht="24" customHeight="1" x14ac:dyDescent="0.15">
      <c r="A21" s="300"/>
      <c r="B21" s="305"/>
      <c r="C21" s="280"/>
      <c r="D21" s="4"/>
      <c r="E21" s="4"/>
      <c r="F21" s="4"/>
      <c r="G21" s="4"/>
      <c r="H21" s="4"/>
      <c r="I21" s="275"/>
      <c r="J21" s="323"/>
      <c r="K21" s="277"/>
      <c r="L21" s="285"/>
      <c r="M21" s="278"/>
      <c r="N21" s="296"/>
      <c r="O21" s="328"/>
      <c r="P21" s="278"/>
      <c r="Q21" s="277"/>
      <c r="R21" s="278"/>
      <c r="S21" s="277"/>
      <c r="T21" s="279"/>
      <c r="U21" s="317"/>
      <c r="V21" s="5"/>
      <c r="W21" s="1"/>
      <c r="X21" s="1"/>
      <c r="Y21" s="1"/>
      <c r="Z21" s="193" t="str">
        <f t="shared" si="16"/>
        <v/>
      </c>
      <c r="AA21" s="39" t="str">
        <f t="shared" si="14"/>
        <v/>
      </c>
      <c r="AB21" s="40" t="str">
        <f>IF($AA21="","",VLOOKUP($AA21,'(種目・作業用)'!$A$2:$D$58,2,FALSE))</f>
        <v/>
      </c>
      <c r="AC21" s="40" t="str">
        <f>IF($AA21="","",VLOOKUP($AA21,'(種目・作業用)'!$A$2:$D$58,3,FALSE))</f>
        <v/>
      </c>
      <c r="AD21" s="40" t="str">
        <f>IF($AA21="","",VLOOKUP($AA21,'(種目・作業用)'!$A$2:$D$58,4,FALSE))</f>
        <v/>
      </c>
      <c r="AE21" s="41"/>
      <c r="AF21" s="3" t="str">
        <f t="shared" si="5"/>
        <v/>
      </c>
      <c r="AG21" s="3" t="str">
        <f t="shared" si="1"/>
        <v/>
      </c>
      <c r="AH21" s="3" t="str">
        <f t="shared" si="6"/>
        <v/>
      </c>
      <c r="AI21" s="3" t="str">
        <f t="shared" si="2"/>
        <v/>
      </c>
      <c r="AJ21" s="43" t="str">
        <f t="shared" si="7"/>
        <v/>
      </c>
      <c r="AK21" s="44" t="str">
        <f t="shared" si="8"/>
        <v/>
      </c>
      <c r="AL21" s="3" t="str">
        <f t="shared" si="15"/>
        <v/>
      </c>
      <c r="AM21" s="3"/>
      <c r="AN21" s="3" t="str">
        <f t="shared" si="9"/>
        <v/>
      </c>
      <c r="AO21" s="3" t="s">
        <v>77</v>
      </c>
      <c r="AP21" s="1"/>
      <c r="AQ21" s="1" t="str">
        <f t="shared" si="10"/>
        <v>　</v>
      </c>
      <c r="AT21" s="7"/>
      <c r="AU21" s="7"/>
      <c r="AV21" s="7"/>
      <c r="AW21" s="7"/>
      <c r="AX21" s="7"/>
      <c r="AY21" s="7"/>
      <c r="AZ21" s="7"/>
      <c r="BA21" s="7"/>
      <c r="BB21" s="7"/>
      <c r="BC21" s="7"/>
      <c r="BD21" s="7"/>
      <c r="BE21" s="7"/>
      <c r="BF21" s="7"/>
      <c r="BG21" s="7"/>
      <c r="BH21" s="7"/>
      <c r="BI21" s="7"/>
      <c r="BJ21" s="7"/>
      <c r="BK21" s="7"/>
      <c r="BL21" s="7"/>
      <c r="BM21" s="7"/>
      <c r="BN21" s="7"/>
      <c r="BO21" s="7"/>
      <c r="BP21" s="7"/>
      <c r="BQ21" s="7"/>
      <c r="BR21" s="7"/>
      <c r="BS21" s="7"/>
      <c r="BT21" s="7"/>
      <c r="BU21" s="7"/>
      <c r="BV21" s="7"/>
      <c r="BW21" s="7"/>
      <c r="BX21" s="7"/>
      <c r="BY21" s="7"/>
      <c r="BZ21" s="7"/>
      <c r="CA21" s="7"/>
      <c r="CB21" s="7"/>
      <c r="CC21" s="7"/>
      <c r="CD21" s="7"/>
      <c r="CE21" s="7"/>
      <c r="CF21" s="7"/>
      <c r="CG21" s="7"/>
      <c r="CH21" s="7"/>
      <c r="CI21" s="7"/>
      <c r="CJ21" s="7"/>
      <c r="CK21" s="7"/>
      <c r="CL21" s="7"/>
      <c r="CM21" s="7"/>
      <c r="CN21" s="7"/>
      <c r="CO21" s="7"/>
      <c r="CP21" s="7"/>
      <c r="CQ21" s="7"/>
      <c r="CR21" s="7"/>
      <c r="CS21" s="7"/>
      <c r="CT21" s="7"/>
      <c r="CU21" s="7"/>
      <c r="CV21" s="7"/>
      <c r="CW21" s="7"/>
      <c r="CX21" s="7"/>
      <c r="CY21" s="7"/>
      <c r="CZ21" s="7"/>
      <c r="DA21" s="7"/>
      <c r="DB21" s="7"/>
      <c r="DC21" s="7"/>
      <c r="DD21" s="7"/>
      <c r="DE21" s="7"/>
      <c r="DF21" s="7"/>
      <c r="DG21" s="7"/>
      <c r="DH21" s="7"/>
      <c r="DI21" s="7"/>
      <c r="DJ21" s="7"/>
      <c r="DK21" s="7"/>
      <c r="DL21" s="7"/>
      <c r="DM21" s="7"/>
      <c r="DN21" s="7"/>
    </row>
    <row r="22" spans="1:118" customFormat="1" ht="24" customHeight="1" x14ac:dyDescent="0.15">
      <c r="A22" s="300"/>
      <c r="B22" s="305"/>
      <c r="C22" s="280"/>
      <c r="D22" s="4"/>
      <c r="E22" s="4"/>
      <c r="F22" s="4"/>
      <c r="G22" s="4"/>
      <c r="H22" s="4"/>
      <c r="I22" s="275"/>
      <c r="J22" s="323"/>
      <c r="K22" s="277"/>
      <c r="L22" s="285"/>
      <c r="M22" s="278"/>
      <c r="N22" s="296"/>
      <c r="O22" s="328"/>
      <c r="P22" s="278"/>
      <c r="Q22" s="277"/>
      <c r="R22" s="278"/>
      <c r="S22" s="277"/>
      <c r="T22" s="279"/>
      <c r="U22" s="317"/>
      <c r="V22" s="5"/>
      <c r="W22" s="1"/>
      <c r="X22" s="1"/>
      <c r="Y22" s="1"/>
      <c r="Z22" s="193" t="str">
        <f t="shared" si="16"/>
        <v/>
      </c>
      <c r="AA22" s="39" t="str">
        <f t="shared" si="14"/>
        <v/>
      </c>
      <c r="AB22" s="40" t="str">
        <f>IF($AA22="","",VLOOKUP($AA22,'(種目・作業用)'!$A$2:$D$58,2,FALSE))</f>
        <v/>
      </c>
      <c r="AC22" s="40" t="str">
        <f>IF($AA22="","",VLOOKUP($AA22,'(種目・作業用)'!$A$2:$D$58,3,FALSE))</f>
        <v/>
      </c>
      <c r="AD22" s="40" t="str">
        <f>IF($AA22="","",VLOOKUP($AA22,'(種目・作業用)'!$A$2:$D$58,4,FALSE))</f>
        <v/>
      </c>
      <c r="AE22" s="41"/>
      <c r="AF22" s="3" t="str">
        <f t="shared" si="5"/>
        <v/>
      </c>
      <c r="AG22" s="3" t="str">
        <f t="shared" si="1"/>
        <v/>
      </c>
      <c r="AH22" s="3" t="str">
        <f t="shared" si="6"/>
        <v/>
      </c>
      <c r="AI22" s="3" t="str">
        <f t="shared" si="2"/>
        <v/>
      </c>
      <c r="AJ22" s="43" t="str">
        <f t="shared" si="7"/>
        <v/>
      </c>
      <c r="AK22" s="44" t="str">
        <f t="shared" si="8"/>
        <v/>
      </c>
      <c r="AL22" s="3" t="str">
        <f t="shared" si="15"/>
        <v/>
      </c>
      <c r="AM22" s="3"/>
      <c r="AN22" s="3" t="str">
        <f t="shared" si="9"/>
        <v/>
      </c>
      <c r="AO22" s="3" t="s">
        <v>77</v>
      </c>
      <c r="AP22" s="1"/>
      <c r="AQ22" s="1" t="str">
        <f t="shared" si="10"/>
        <v>　</v>
      </c>
      <c r="AT22" s="7"/>
      <c r="AU22" s="7"/>
      <c r="AV22" s="7"/>
      <c r="AW22" s="7"/>
      <c r="AX22" s="7"/>
      <c r="AY22" s="7"/>
      <c r="AZ22" s="7"/>
      <c r="BA22" s="7"/>
      <c r="BB22" s="7"/>
      <c r="BC22" s="7"/>
      <c r="BD22" s="7"/>
      <c r="BE22" s="7"/>
      <c r="BF22" s="7"/>
      <c r="BG22" s="7"/>
      <c r="BH22" s="7"/>
      <c r="BI22" s="7"/>
      <c r="BJ22" s="7"/>
      <c r="BK22" s="7"/>
      <c r="BL22" s="7"/>
      <c r="BM22" s="7"/>
      <c r="BN22" s="7"/>
      <c r="BO22" s="7"/>
      <c r="BP22" s="7"/>
      <c r="BQ22" s="7"/>
      <c r="BR22" s="7"/>
      <c r="BS22" s="7"/>
      <c r="BT22" s="7"/>
      <c r="BU22" s="7"/>
      <c r="BV22" s="7"/>
      <c r="BW22" s="7"/>
      <c r="BX22" s="7"/>
      <c r="BY22" s="7"/>
      <c r="BZ22" s="7"/>
      <c r="CA22" s="7"/>
      <c r="CB22" s="7"/>
      <c r="CC22" s="7"/>
      <c r="CD22" s="7"/>
      <c r="CE22" s="7"/>
      <c r="CF22" s="7"/>
      <c r="CG22" s="7"/>
      <c r="CH22" s="7"/>
      <c r="CI22" s="7"/>
      <c r="CJ22" s="7"/>
      <c r="CK22" s="7"/>
      <c r="CL22" s="7"/>
      <c r="CM22" s="7"/>
      <c r="CN22" s="7"/>
      <c r="CO22" s="7"/>
      <c r="CP22" s="7"/>
      <c r="CQ22" s="7"/>
      <c r="CR22" s="7"/>
      <c r="CS22" s="7"/>
      <c r="CT22" s="7"/>
      <c r="CU22" s="7"/>
      <c r="CV22" s="7"/>
      <c r="CW22" s="7"/>
      <c r="CX22" s="7"/>
      <c r="CY22" s="7"/>
      <c r="CZ22" s="7"/>
      <c r="DA22" s="7"/>
      <c r="DB22" s="7"/>
      <c r="DC22" s="7"/>
      <c r="DD22" s="7"/>
      <c r="DE22" s="7"/>
      <c r="DF22" s="7"/>
      <c r="DG22" s="7"/>
      <c r="DH22" s="7"/>
      <c r="DI22" s="7"/>
      <c r="DJ22" s="7"/>
      <c r="DK22" s="7"/>
      <c r="DL22" s="7"/>
      <c r="DM22" s="7"/>
      <c r="DN22" s="7"/>
    </row>
    <row r="23" spans="1:118" customFormat="1" ht="24" customHeight="1" x14ac:dyDescent="0.15">
      <c r="A23" s="300"/>
      <c r="B23" s="305"/>
      <c r="C23" s="280"/>
      <c r="D23" s="4"/>
      <c r="E23" s="4"/>
      <c r="F23" s="4"/>
      <c r="G23" s="4"/>
      <c r="H23" s="4"/>
      <c r="I23" s="275"/>
      <c r="J23" s="323"/>
      <c r="K23" s="277"/>
      <c r="L23" s="285"/>
      <c r="M23" s="278"/>
      <c r="N23" s="296"/>
      <c r="O23" s="328"/>
      <c r="P23" s="278"/>
      <c r="Q23" s="277"/>
      <c r="R23" s="278"/>
      <c r="S23" s="277"/>
      <c r="T23" s="279"/>
      <c r="U23" s="317"/>
      <c r="V23" s="5"/>
      <c r="W23" s="1"/>
      <c r="X23" s="1"/>
      <c r="Y23" s="1"/>
      <c r="Z23" s="193" t="str">
        <f t="shared" si="16"/>
        <v/>
      </c>
      <c r="AA23" s="39" t="str">
        <f t="shared" si="14"/>
        <v/>
      </c>
      <c r="AB23" s="40" t="str">
        <f>IF($AA23="","",VLOOKUP($AA23,'(種目・作業用)'!$A$2:$D$58,2,FALSE))</f>
        <v/>
      </c>
      <c r="AC23" s="40" t="str">
        <f>IF($AA23="","",VLOOKUP($AA23,'(種目・作業用)'!$A$2:$D$58,3,FALSE))</f>
        <v/>
      </c>
      <c r="AD23" s="40" t="str">
        <f>IF($AA23="","",VLOOKUP($AA23,'(種目・作業用)'!$A$2:$D$58,4,FALSE))</f>
        <v/>
      </c>
      <c r="AE23" s="41"/>
      <c r="AF23" s="3" t="str">
        <f t="shared" si="5"/>
        <v/>
      </c>
      <c r="AG23" s="3" t="str">
        <f t="shared" si="1"/>
        <v/>
      </c>
      <c r="AH23" s="3" t="str">
        <f t="shared" si="6"/>
        <v/>
      </c>
      <c r="AI23" s="3" t="str">
        <f t="shared" si="2"/>
        <v/>
      </c>
      <c r="AJ23" s="43" t="str">
        <f t="shared" si="7"/>
        <v/>
      </c>
      <c r="AK23" s="44" t="str">
        <f t="shared" si="8"/>
        <v/>
      </c>
      <c r="AL23" s="3" t="str">
        <f t="shared" si="15"/>
        <v/>
      </c>
      <c r="AM23" s="3"/>
      <c r="AN23" s="3" t="str">
        <f t="shared" si="9"/>
        <v/>
      </c>
      <c r="AO23" s="3" t="s">
        <v>77</v>
      </c>
      <c r="AP23" s="1"/>
      <c r="AQ23" s="1" t="str">
        <f t="shared" si="10"/>
        <v>　</v>
      </c>
      <c r="AT23" s="7"/>
      <c r="AU23" s="7"/>
      <c r="AV23" s="7"/>
      <c r="AW23" s="7"/>
      <c r="AX23" s="7"/>
      <c r="AY23" s="7"/>
      <c r="AZ23" s="7"/>
      <c r="BA23" s="7"/>
      <c r="BB23" s="7"/>
      <c r="BC23" s="7"/>
      <c r="BD23" s="7"/>
      <c r="BE23" s="7"/>
      <c r="BF23" s="7"/>
      <c r="BG23" s="7"/>
      <c r="BH23" s="7"/>
      <c r="BI23" s="7"/>
      <c r="BJ23" s="7"/>
      <c r="BK23" s="7"/>
      <c r="BL23" s="7"/>
      <c r="BM23" s="7"/>
      <c r="BN23" s="7"/>
      <c r="BO23" s="7"/>
      <c r="BP23" s="7"/>
      <c r="BQ23" s="7"/>
      <c r="BR23" s="7"/>
      <c r="BS23" s="7"/>
      <c r="BT23" s="7"/>
      <c r="BU23" s="7"/>
      <c r="BV23" s="7"/>
      <c r="BW23" s="7"/>
      <c r="BX23" s="7"/>
      <c r="BY23" s="7"/>
      <c r="BZ23" s="7"/>
      <c r="CA23" s="7"/>
      <c r="CB23" s="7"/>
      <c r="CC23" s="7"/>
      <c r="CD23" s="7"/>
      <c r="CE23" s="7"/>
      <c r="CF23" s="7"/>
      <c r="CG23" s="7"/>
      <c r="CH23" s="7"/>
      <c r="CI23" s="7"/>
      <c r="CJ23" s="7"/>
      <c r="CK23" s="7"/>
      <c r="CL23" s="7"/>
      <c r="CM23" s="7"/>
      <c r="CN23" s="7"/>
      <c r="CO23" s="7"/>
      <c r="CP23" s="7"/>
      <c r="CQ23" s="7"/>
      <c r="CR23" s="7"/>
      <c r="CS23" s="7"/>
      <c r="CT23" s="7"/>
      <c r="CU23" s="7"/>
      <c r="CV23" s="7"/>
      <c r="CW23" s="7"/>
      <c r="CX23" s="7"/>
      <c r="CY23" s="7"/>
      <c r="CZ23" s="7"/>
      <c r="DA23" s="7"/>
      <c r="DB23" s="7"/>
      <c r="DC23" s="7"/>
      <c r="DD23" s="7"/>
      <c r="DE23" s="7"/>
      <c r="DF23" s="7"/>
      <c r="DG23" s="7"/>
      <c r="DH23" s="7"/>
      <c r="DI23" s="7"/>
      <c r="DJ23" s="7"/>
      <c r="DK23" s="7"/>
      <c r="DL23" s="7"/>
      <c r="DM23" s="7"/>
      <c r="DN23" s="7"/>
    </row>
    <row r="24" spans="1:118" customFormat="1" ht="24" customHeight="1" x14ac:dyDescent="0.15">
      <c r="A24" s="301"/>
      <c r="B24" s="306"/>
      <c r="C24" s="281"/>
      <c r="D24" s="26"/>
      <c r="E24" s="26"/>
      <c r="F24" s="26"/>
      <c r="G24" s="26"/>
      <c r="H24" s="26"/>
      <c r="I24" s="276"/>
      <c r="J24" s="323"/>
      <c r="K24" s="277"/>
      <c r="L24" s="285"/>
      <c r="M24" s="278"/>
      <c r="N24" s="296"/>
      <c r="O24" s="328"/>
      <c r="P24" s="278"/>
      <c r="Q24" s="277"/>
      <c r="R24" s="278"/>
      <c r="S24" s="277"/>
      <c r="T24" s="279"/>
      <c r="U24" s="317"/>
      <c r="V24" s="27"/>
      <c r="W24" s="1"/>
      <c r="X24" s="1"/>
      <c r="Y24" s="1"/>
      <c r="Z24" s="193" t="str">
        <f t="shared" si="16"/>
        <v/>
      </c>
      <c r="AA24" s="39" t="str">
        <f t="shared" si="14"/>
        <v/>
      </c>
      <c r="AB24" s="40" t="str">
        <f>IF($AA24="","",VLOOKUP($AA24,'(種目・作業用)'!$A$2:$D$58,2,FALSE))</f>
        <v/>
      </c>
      <c r="AC24" s="40" t="str">
        <f>IF($AA24="","",VLOOKUP($AA24,'(種目・作業用)'!$A$2:$D$58,3,FALSE))</f>
        <v/>
      </c>
      <c r="AD24" s="40" t="str">
        <f>IF($AA24="","",VLOOKUP($AA24,'(種目・作業用)'!$A$2:$D$58,4,FALSE))</f>
        <v/>
      </c>
      <c r="AE24" s="41"/>
      <c r="AF24" s="3" t="str">
        <f t="shared" si="5"/>
        <v/>
      </c>
      <c r="AG24" s="3" t="str">
        <f t="shared" si="1"/>
        <v/>
      </c>
      <c r="AH24" s="3" t="str">
        <f t="shared" si="6"/>
        <v/>
      </c>
      <c r="AI24" s="3" t="str">
        <f t="shared" si="2"/>
        <v/>
      </c>
      <c r="AJ24" s="43" t="str">
        <f t="shared" si="7"/>
        <v/>
      </c>
      <c r="AK24" s="44" t="str">
        <f t="shared" si="8"/>
        <v/>
      </c>
      <c r="AL24" s="3" t="str">
        <f t="shared" si="15"/>
        <v/>
      </c>
      <c r="AM24" s="3"/>
      <c r="AN24" s="3" t="str">
        <f t="shared" si="9"/>
        <v/>
      </c>
      <c r="AO24" s="3" t="s">
        <v>77</v>
      </c>
      <c r="AP24" s="1"/>
      <c r="AQ24" s="1" t="str">
        <f t="shared" si="10"/>
        <v>　</v>
      </c>
      <c r="AT24" s="7"/>
      <c r="AU24" s="7"/>
      <c r="AV24" s="7"/>
      <c r="AW24" s="7"/>
      <c r="AX24" s="7"/>
      <c r="AY24" s="7"/>
      <c r="AZ24" s="7"/>
      <c r="BA24" s="7"/>
      <c r="BB24" s="7"/>
      <c r="BC24" s="7"/>
      <c r="BD24" s="7"/>
      <c r="BE24" s="7"/>
      <c r="BF24" s="7"/>
      <c r="BG24" s="7"/>
      <c r="BH24" s="7"/>
      <c r="BI24" s="7"/>
      <c r="BJ24" s="7"/>
      <c r="BK24" s="7"/>
      <c r="BL24" s="7"/>
      <c r="BM24" s="7"/>
      <c r="BN24" s="7"/>
      <c r="BO24" s="7"/>
      <c r="BP24" s="7"/>
      <c r="BQ24" s="7"/>
      <c r="BR24" s="7"/>
      <c r="BS24" s="7"/>
      <c r="BT24" s="7"/>
      <c r="BU24" s="7"/>
      <c r="BV24" s="7"/>
      <c r="BW24" s="7"/>
      <c r="BX24" s="7"/>
      <c r="BY24" s="7"/>
      <c r="BZ24" s="7"/>
      <c r="CA24" s="7"/>
      <c r="CB24" s="7"/>
      <c r="CC24" s="7"/>
      <c r="CD24" s="7"/>
      <c r="CE24" s="7"/>
      <c r="CF24" s="7"/>
      <c r="CG24" s="7"/>
      <c r="CH24" s="7"/>
      <c r="CI24" s="7"/>
      <c r="CJ24" s="7"/>
      <c r="CK24" s="7"/>
      <c r="CL24" s="7"/>
      <c r="CM24" s="7"/>
      <c r="CN24" s="7"/>
      <c r="CO24" s="7"/>
      <c r="CP24" s="7"/>
      <c r="CQ24" s="7"/>
      <c r="CR24" s="7"/>
      <c r="CS24" s="7"/>
      <c r="CT24" s="7"/>
      <c r="CU24" s="7"/>
      <c r="CV24" s="7"/>
      <c r="CW24" s="7"/>
      <c r="CX24" s="7"/>
      <c r="CY24" s="7"/>
      <c r="CZ24" s="7"/>
      <c r="DA24" s="7"/>
      <c r="DB24" s="7"/>
      <c r="DC24" s="7"/>
      <c r="DD24" s="7"/>
      <c r="DE24" s="7"/>
      <c r="DF24" s="7"/>
      <c r="DG24" s="7"/>
      <c r="DH24" s="7"/>
      <c r="DI24" s="7"/>
      <c r="DJ24" s="7"/>
      <c r="DK24" s="7"/>
      <c r="DL24" s="7"/>
      <c r="DM24" s="7"/>
      <c r="DN24" s="7"/>
    </row>
    <row r="25" spans="1:118" customFormat="1" ht="24" customHeight="1" x14ac:dyDescent="0.15">
      <c r="A25" s="316">
        <v>4</v>
      </c>
      <c r="B25" s="255" t="s">
        <v>270</v>
      </c>
      <c r="C25" s="257"/>
      <c r="D25" s="11"/>
      <c r="E25" s="11"/>
      <c r="F25" s="11"/>
      <c r="G25" s="11"/>
      <c r="H25" s="11"/>
      <c r="I25" s="274"/>
      <c r="J25" s="293"/>
      <c r="K25" s="318" t="str">
        <f>IF($B25="","","分")</f>
        <v>分</v>
      </c>
      <c r="L25" s="321"/>
      <c r="M25" s="256" t="str">
        <f>IF($B25="","","秒")</f>
        <v>秒</v>
      </c>
      <c r="N25" s="282"/>
      <c r="O25" s="324"/>
      <c r="P25" s="256" t="s">
        <v>559</v>
      </c>
      <c r="Q25" s="318"/>
      <c r="R25" s="256" t="str">
        <f>IF($B25="","","月")</f>
        <v>月</v>
      </c>
      <c r="S25" s="318"/>
      <c r="T25" s="257" t="str">
        <f>IF($B25="","","日")</f>
        <v>日</v>
      </c>
      <c r="U25" s="274"/>
      <c r="V25" s="12"/>
      <c r="W25" s="1"/>
      <c r="X25" s="1" t="str">
        <f>LEFT(B25,1)</f>
        <v>女</v>
      </c>
      <c r="Y25" s="1"/>
      <c r="Z25" s="193" t="str">
        <f>IF(ISBLANK(D25),"",VLOOKUP(CONCATENATE($AJ$4,LEFT($B$25,1)),$Z$71:$AA$80,2,FALSE)+D25*100)</f>
        <v/>
      </c>
      <c r="AA25" s="39" t="str">
        <f t="shared" ref="AA25:AA30" si="17">IF(ISBLANK(D25),"",$B$25)</f>
        <v/>
      </c>
      <c r="AB25" s="40" t="str">
        <f>IF($AA25="","",VLOOKUP($AA25,'(種目・作業用)'!$A$2:$D$58,2,FALSE))</f>
        <v/>
      </c>
      <c r="AC25" s="40" t="str">
        <f>IF($AA25="","",VLOOKUP($AA25,'(種目・作業用)'!$A$2:$D$58,3,FALSE))</f>
        <v/>
      </c>
      <c r="AD25" s="40" t="str">
        <f>IF($AA25="","",VLOOKUP($AA25,'(種目・作業用)'!$A$2:$D$58,4,FALSE))</f>
        <v/>
      </c>
      <c r="AE25" s="41" t="str">
        <f>IF(ISNUMBER(Z25),IF(LEN(J25)=1,CONCATENATE(J25,L25,N25),CONCATENATE("0",L25,N25)),"")</f>
        <v/>
      </c>
      <c r="AF25" s="3" t="str">
        <f t="shared" si="5"/>
        <v/>
      </c>
      <c r="AG25" s="3" t="str">
        <f t="shared" si="1"/>
        <v/>
      </c>
      <c r="AH25" s="3" t="str">
        <f t="shared" si="6"/>
        <v/>
      </c>
      <c r="AI25" s="3" t="str">
        <f t="shared" si="2"/>
        <v/>
      </c>
      <c r="AJ25" s="43" t="str">
        <f t="shared" si="7"/>
        <v/>
      </c>
      <c r="AK25" s="44" t="str">
        <f t="shared" si="8"/>
        <v/>
      </c>
      <c r="AL25" s="3" t="str">
        <f t="shared" ref="AL25:AL30" si="18">IF(ISBLANK(D25),"",IF(LEFT($B$25,1)="男",1,2))</f>
        <v/>
      </c>
      <c r="AM25" s="3"/>
      <c r="AN25" s="3" t="str">
        <f t="shared" si="9"/>
        <v/>
      </c>
      <c r="AO25" s="3" t="s">
        <v>77</v>
      </c>
      <c r="AP25" s="1"/>
      <c r="AQ25" s="1" t="str">
        <f t="shared" si="10"/>
        <v>　</v>
      </c>
      <c r="AT25" s="7"/>
      <c r="AU25" s="7"/>
      <c r="AV25" s="7"/>
      <c r="AW25" s="7"/>
      <c r="AX25" s="7"/>
      <c r="AY25" s="7"/>
      <c r="AZ25" s="7"/>
      <c r="BA25" s="7"/>
      <c r="BB25" s="7"/>
      <c r="BC25" s="7"/>
      <c r="BD25" s="7"/>
      <c r="BE25" s="7"/>
      <c r="BF25" s="7"/>
      <c r="BG25" s="7"/>
      <c r="BH25" s="7"/>
      <c r="BI25" s="7"/>
      <c r="BJ25" s="7"/>
      <c r="BK25" s="7"/>
      <c r="BL25" s="7"/>
      <c r="BM25" s="7"/>
      <c r="BN25" s="7"/>
      <c r="BO25" s="7"/>
      <c r="BP25" s="7"/>
      <c r="BQ25" s="7"/>
      <c r="BR25" s="7"/>
      <c r="BS25" s="7"/>
      <c r="BT25" s="7"/>
      <c r="BU25" s="7"/>
      <c r="BV25" s="7"/>
      <c r="BW25" s="7"/>
      <c r="BX25" s="7"/>
      <c r="BY25" s="7"/>
      <c r="BZ25" s="7"/>
      <c r="CA25" s="7"/>
      <c r="CB25" s="7"/>
      <c r="CC25" s="7"/>
      <c r="CD25" s="7"/>
      <c r="CE25" s="7"/>
      <c r="CF25" s="7"/>
      <c r="CG25" s="7"/>
      <c r="CH25" s="7"/>
      <c r="CI25" s="7"/>
      <c r="CJ25" s="7"/>
      <c r="CK25" s="7"/>
      <c r="CL25" s="7"/>
      <c r="CM25" s="7"/>
      <c r="CN25" s="7"/>
      <c r="CO25" s="7"/>
      <c r="CP25" s="7"/>
      <c r="CQ25" s="7"/>
      <c r="CR25" s="7"/>
      <c r="CS25" s="7"/>
      <c r="CT25" s="7"/>
      <c r="CU25" s="7"/>
      <c r="CV25" s="7"/>
      <c r="CW25" s="7"/>
      <c r="CX25" s="7"/>
      <c r="CY25" s="7"/>
      <c r="CZ25" s="7"/>
      <c r="DA25" s="7"/>
      <c r="DB25" s="7"/>
      <c r="DC25" s="7"/>
      <c r="DD25" s="7"/>
      <c r="DE25" s="7"/>
      <c r="DF25" s="7"/>
      <c r="DG25" s="7"/>
      <c r="DH25" s="7"/>
      <c r="DI25" s="7"/>
      <c r="DJ25" s="7"/>
      <c r="DK25" s="7"/>
      <c r="DL25" s="7"/>
      <c r="DM25" s="7"/>
      <c r="DN25" s="7"/>
    </row>
    <row r="26" spans="1:118" customFormat="1" ht="24" customHeight="1" x14ac:dyDescent="0.15">
      <c r="A26" s="300"/>
      <c r="B26" s="305"/>
      <c r="C26" s="280"/>
      <c r="D26" s="4"/>
      <c r="E26" s="4"/>
      <c r="F26" s="4"/>
      <c r="G26" s="4"/>
      <c r="H26" s="4"/>
      <c r="I26" s="275"/>
      <c r="J26" s="294"/>
      <c r="K26" s="287"/>
      <c r="L26" s="289"/>
      <c r="M26" s="291"/>
      <c r="N26" s="283"/>
      <c r="O26" s="325"/>
      <c r="P26" s="291"/>
      <c r="Q26" s="287"/>
      <c r="R26" s="291"/>
      <c r="S26" s="287"/>
      <c r="T26" s="280"/>
      <c r="U26" s="275"/>
      <c r="V26" s="5"/>
      <c r="W26" s="1"/>
      <c r="X26" s="1"/>
      <c r="Y26" s="1"/>
      <c r="Z26" s="193" t="str">
        <f t="shared" ref="Z26:Z30" si="19">IF(ISBLANK(D26),"",VLOOKUP(CONCATENATE($AJ$4,LEFT($B$25,1)),$Z$71:$AA$80,2,FALSE)+D26*100)</f>
        <v/>
      </c>
      <c r="AA26" s="39" t="str">
        <f t="shared" si="17"/>
        <v/>
      </c>
      <c r="AB26" s="40" t="str">
        <f>IF($AA26="","",VLOOKUP($AA26,'(種目・作業用)'!$A$2:$D$58,2,FALSE))</f>
        <v/>
      </c>
      <c r="AC26" s="40" t="str">
        <f>IF($AA26="","",VLOOKUP($AA26,'(種目・作業用)'!$A$2:$D$58,3,FALSE))</f>
        <v/>
      </c>
      <c r="AD26" s="40" t="str">
        <f>IF($AA26="","",VLOOKUP($AA26,'(種目・作業用)'!$A$2:$D$58,4,FALSE))</f>
        <v/>
      </c>
      <c r="AE26" s="41"/>
      <c r="AF26" s="3" t="str">
        <f t="shared" si="5"/>
        <v/>
      </c>
      <c r="AG26" s="3" t="str">
        <f t="shared" si="1"/>
        <v/>
      </c>
      <c r="AH26" s="3" t="str">
        <f t="shared" si="6"/>
        <v/>
      </c>
      <c r="AI26" s="3" t="str">
        <f t="shared" si="2"/>
        <v/>
      </c>
      <c r="AJ26" s="43" t="str">
        <f t="shared" si="7"/>
        <v/>
      </c>
      <c r="AK26" s="44" t="str">
        <f t="shared" si="8"/>
        <v/>
      </c>
      <c r="AL26" s="3" t="str">
        <f t="shared" si="18"/>
        <v/>
      </c>
      <c r="AM26" s="3"/>
      <c r="AN26" s="3" t="str">
        <f t="shared" si="9"/>
        <v/>
      </c>
      <c r="AO26" s="3" t="s">
        <v>77</v>
      </c>
      <c r="AP26" s="1"/>
      <c r="AQ26" s="1" t="str">
        <f t="shared" si="10"/>
        <v>　</v>
      </c>
      <c r="AT26" s="7"/>
      <c r="AU26" s="7"/>
      <c r="AV26" s="7"/>
      <c r="AW26" s="7"/>
      <c r="AX26" s="7"/>
      <c r="AY26" s="7"/>
      <c r="AZ26" s="7"/>
      <c r="BA26" s="7"/>
      <c r="BB26" s="7"/>
      <c r="BC26" s="7"/>
      <c r="BD26" s="7"/>
      <c r="BE26" s="7"/>
      <c r="BF26" s="7"/>
      <c r="BG26" s="7"/>
      <c r="BH26" s="7"/>
      <c r="BI26" s="7"/>
      <c r="BJ26" s="7"/>
      <c r="BK26" s="7"/>
      <c r="BL26" s="7"/>
      <c r="BM26" s="7"/>
      <c r="BN26" s="7"/>
      <c r="BO26" s="7"/>
      <c r="BP26" s="7"/>
      <c r="BQ26" s="7"/>
      <c r="BR26" s="7"/>
      <c r="BS26" s="7"/>
      <c r="BT26" s="7"/>
      <c r="BU26" s="7"/>
      <c r="BV26" s="7"/>
      <c r="BW26" s="7"/>
      <c r="BX26" s="7"/>
      <c r="BY26" s="7"/>
      <c r="BZ26" s="7"/>
      <c r="CA26" s="7"/>
      <c r="CB26" s="7"/>
      <c r="CC26" s="7"/>
      <c r="CD26" s="7"/>
      <c r="CE26" s="7"/>
      <c r="CF26" s="7"/>
      <c r="CG26" s="7"/>
      <c r="CH26" s="7"/>
      <c r="CI26" s="7"/>
      <c r="CJ26" s="7"/>
      <c r="CK26" s="7"/>
      <c r="CL26" s="7"/>
      <c r="CM26" s="7"/>
      <c r="CN26" s="7"/>
      <c r="CO26" s="7"/>
      <c r="CP26" s="7"/>
      <c r="CQ26" s="7"/>
      <c r="CR26" s="7"/>
      <c r="CS26" s="7"/>
      <c r="CT26" s="7"/>
      <c r="CU26" s="7"/>
      <c r="CV26" s="7"/>
      <c r="CW26" s="7"/>
      <c r="CX26" s="7"/>
      <c r="CY26" s="7"/>
      <c r="CZ26" s="7"/>
      <c r="DA26" s="7"/>
      <c r="DB26" s="7"/>
      <c r="DC26" s="7"/>
      <c r="DD26" s="7"/>
      <c r="DE26" s="7"/>
      <c r="DF26" s="7"/>
      <c r="DG26" s="7"/>
      <c r="DH26" s="7"/>
      <c r="DI26" s="7"/>
      <c r="DJ26" s="7"/>
      <c r="DK26" s="7"/>
      <c r="DL26" s="7"/>
      <c r="DM26" s="7"/>
      <c r="DN26" s="7"/>
    </row>
    <row r="27" spans="1:118" customFormat="1" ht="24" customHeight="1" x14ac:dyDescent="0.15">
      <c r="A27" s="300"/>
      <c r="B27" s="305"/>
      <c r="C27" s="280"/>
      <c r="D27" s="4"/>
      <c r="E27" s="4"/>
      <c r="F27" s="4"/>
      <c r="G27" s="4"/>
      <c r="H27" s="4"/>
      <c r="I27" s="275"/>
      <c r="J27" s="294"/>
      <c r="K27" s="287"/>
      <c r="L27" s="289"/>
      <c r="M27" s="291"/>
      <c r="N27" s="283"/>
      <c r="O27" s="325"/>
      <c r="P27" s="291"/>
      <c r="Q27" s="287"/>
      <c r="R27" s="291"/>
      <c r="S27" s="287"/>
      <c r="T27" s="280"/>
      <c r="U27" s="275"/>
      <c r="V27" s="5"/>
      <c r="W27" s="1"/>
      <c r="X27" s="1"/>
      <c r="Y27" s="1"/>
      <c r="Z27" s="193" t="str">
        <f t="shared" si="19"/>
        <v/>
      </c>
      <c r="AA27" s="39" t="str">
        <f t="shared" si="17"/>
        <v/>
      </c>
      <c r="AB27" s="40" t="str">
        <f>IF($AA27="","",VLOOKUP($AA27,'(種目・作業用)'!$A$2:$D$58,2,FALSE))</f>
        <v/>
      </c>
      <c r="AC27" s="40" t="str">
        <f>IF($AA27="","",VLOOKUP($AA27,'(種目・作業用)'!$A$2:$D$58,3,FALSE))</f>
        <v/>
      </c>
      <c r="AD27" s="40" t="str">
        <f>IF($AA27="","",VLOOKUP($AA27,'(種目・作業用)'!$A$2:$D$58,4,FALSE))</f>
        <v/>
      </c>
      <c r="AE27" s="41"/>
      <c r="AF27" s="3" t="str">
        <f t="shared" si="5"/>
        <v/>
      </c>
      <c r="AG27" s="3" t="str">
        <f t="shared" si="1"/>
        <v/>
      </c>
      <c r="AH27" s="3" t="str">
        <f t="shared" si="6"/>
        <v/>
      </c>
      <c r="AI27" s="3" t="str">
        <f t="shared" si="2"/>
        <v/>
      </c>
      <c r="AJ27" s="43" t="str">
        <f t="shared" si="7"/>
        <v/>
      </c>
      <c r="AK27" s="44" t="str">
        <f t="shared" si="8"/>
        <v/>
      </c>
      <c r="AL27" s="3" t="str">
        <f t="shared" si="18"/>
        <v/>
      </c>
      <c r="AM27" s="3"/>
      <c r="AN27" s="3" t="str">
        <f t="shared" si="9"/>
        <v/>
      </c>
      <c r="AO27" s="3" t="s">
        <v>77</v>
      </c>
      <c r="AP27" s="1"/>
      <c r="AQ27" s="1" t="str">
        <f t="shared" si="10"/>
        <v>　</v>
      </c>
      <c r="AT27" s="7"/>
      <c r="AU27" s="7"/>
      <c r="AV27" s="7"/>
      <c r="AW27" s="7"/>
      <c r="AX27" s="7"/>
      <c r="AY27" s="7"/>
      <c r="AZ27" s="7"/>
      <c r="BA27" s="7"/>
      <c r="BB27" s="7"/>
      <c r="BC27" s="7"/>
      <c r="BD27" s="7"/>
      <c r="BE27" s="7"/>
      <c r="BF27" s="7"/>
      <c r="BG27" s="7"/>
      <c r="BH27" s="7"/>
      <c r="BI27" s="7"/>
      <c r="BJ27" s="7"/>
      <c r="BK27" s="7"/>
      <c r="BL27" s="7"/>
      <c r="BM27" s="7"/>
      <c r="BN27" s="7"/>
      <c r="BO27" s="7"/>
      <c r="BP27" s="7"/>
      <c r="BQ27" s="7"/>
      <c r="BR27" s="7"/>
      <c r="BS27" s="7"/>
      <c r="BT27" s="7"/>
      <c r="BU27" s="7"/>
      <c r="BV27" s="7"/>
      <c r="BW27" s="7"/>
      <c r="BX27" s="7"/>
      <c r="BY27" s="7"/>
      <c r="BZ27" s="7"/>
      <c r="CA27" s="7"/>
      <c r="CB27" s="7"/>
      <c r="CC27" s="7"/>
      <c r="CD27" s="7"/>
      <c r="CE27" s="7"/>
      <c r="CF27" s="7"/>
      <c r="CG27" s="7"/>
      <c r="CH27" s="7"/>
      <c r="CI27" s="7"/>
      <c r="CJ27" s="7"/>
      <c r="CK27" s="7"/>
      <c r="CL27" s="7"/>
      <c r="CM27" s="7"/>
      <c r="CN27" s="7"/>
      <c r="CO27" s="7"/>
      <c r="CP27" s="7"/>
      <c r="CQ27" s="7"/>
      <c r="CR27" s="7"/>
      <c r="CS27" s="7"/>
      <c r="CT27" s="7"/>
      <c r="CU27" s="7"/>
      <c r="CV27" s="7"/>
      <c r="CW27" s="7"/>
      <c r="CX27" s="7"/>
      <c r="CY27" s="7"/>
      <c r="CZ27" s="7"/>
      <c r="DA27" s="7"/>
      <c r="DB27" s="7"/>
      <c r="DC27" s="7"/>
      <c r="DD27" s="7"/>
      <c r="DE27" s="7"/>
      <c r="DF27" s="7"/>
      <c r="DG27" s="7"/>
      <c r="DH27" s="7"/>
      <c r="DI27" s="7"/>
      <c r="DJ27" s="7"/>
      <c r="DK27" s="7"/>
      <c r="DL27" s="7"/>
      <c r="DM27" s="7"/>
      <c r="DN27" s="7"/>
    </row>
    <row r="28" spans="1:118" customFormat="1" ht="24" customHeight="1" x14ac:dyDescent="0.15">
      <c r="A28" s="300"/>
      <c r="B28" s="305"/>
      <c r="C28" s="280"/>
      <c r="D28" s="4"/>
      <c r="E28" s="4"/>
      <c r="F28" s="4"/>
      <c r="G28" s="4"/>
      <c r="H28" s="4"/>
      <c r="I28" s="275"/>
      <c r="J28" s="294"/>
      <c r="K28" s="287"/>
      <c r="L28" s="289"/>
      <c r="M28" s="291"/>
      <c r="N28" s="283"/>
      <c r="O28" s="325"/>
      <c r="P28" s="291"/>
      <c r="Q28" s="287"/>
      <c r="R28" s="291"/>
      <c r="S28" s="287"/>
      <c r="T28" s="280"/>
      <c r="U28" s="275"/>
      <c r="V28" s="5"/>
      <c r="W28" s="1"/>
      <c r="X28" s="1"/>
      <c r="Y28" s="1"/>
      <c r="Z28" s="193" t="str">
        <f t="shared" si="19"/>
        <v/>
      </c>
      <c r="AA28" s="39" t="str">
        <f t="shared" si="17"/>
        <v/>
      </c>
      <c r="AB28" s="40" t="str">
        <f>IF($AA28="","",VLOOKUP($AA28,'(種目・作業用)'!$A$2:$D$58,2,FALSE))</f>
        <v/>
      </c>
      <c r="AC28" s="40" t="str">
        <f>IF($AA28="","",VLOOKUP($AA28,'(種目・作業用)'!$A$2:$D$58,3,FALSE))</f>
        <v/>
      </c>
      <c r="AD28" s="40" t="str">
        <f>IF($AA28="","",VLOOKUP($AA28,'(種目・作業用)'!$A$2:$D$58,4,FALSE))</f>
        <v/>
      </c>
      <c r="AE28" s="41"/>
      <c r="AF28" s="3" t="str">
        <f t="shared" si="5"/>
        <v/>
      </c>
      <c r="AG28" s="3" t="str">
        <f t="shared" si="1"/>
        <v/>
      </c>
      <c r="AH28" s="3" t="str">
        <f t="shared" si="6"/>
        <v/>
      </c>
      <c r="AI28" s="3" t="str">
        <f t="shared" si="2"/>
        <v/>
      </c>
      <c r="AJ28" s="43" t="str">
        <f t="shared" si="7"/>
        <v/>
      </c>
      <c r="AK28" s="44" t="str">
        <f t="shared" si="8"/>
        <v/>
      </c>
      <c r="AL28" s="3" t="str">
        <f t="shared" si="18"/>
        <v/>
      </c>
      <c r="AM28" s="3"/>
      <c r="AN28" s="3" t="str">
        <f t="shared" si="9"/>
        <v/>
      </c>
      <c r="AO28" s="3" t="s">
        <v>77</v>
      </c>
      <c r="AP28" s="1"/>
      <c r="AQ28" s="1" t="str">
        <f t="shared" si="10"/>
        <v>　</v>
      </c>
      <c r="AT28" s="7"/>
      <c r="AU28" s="7"/>
      <c r="AV28" s="7"/>
      <c r="AW28" s="7"/>
      <c r="AX28" s="7"/>
      <c r="AY28" s="7"/>
      <c r="AZ28" s="7"/>
      <c r="BA28" s="7"/>
      <c r="BB28" s="7"/>
      <c r="BC28" s="7"/>
      <c r="BD28" s="7"/>
      <c r="BE28" s="7"/>
      <c r="BF28" s="7"/>
      <c r="BG28" s="7"/>
      <c r="BH28" s="7"/>
      <c r="BI28" s="7"/>
      <c r="BJ28" s="7"/>
      <c r="BK28" s="7"/>
      <c r="BL28" s="7"/>
      <c r="BM28" s="7"/>
      <c r="BN28" s="7"/>
      <c r="BO28" s="7"/>
      <c r="BP28" s="7"/>
      <c r="BQ28" s="7"/>
      <c r="BR28" s="7"/>
      <c r="BS28" s="7"/>
      <c r="BT28" s="7"/>
      <c r="BU28" s="7"/>
      <c r="BV28" s="7"/>
      <c r="BW28" s="7"/>
      <c r="BX28" s="7"/>
      <c r="BY28" s="7"/>
      <c r="BZ28" s="7"/>
      <c r="CA28" s="7"/>
      <c r="CB28" s="7"/>
      <c r="CC28" s="7"/>
      <c r="CD28" s="7"/>
      <c r="CE28" s="7"/>
      <c r="CF28" s="7"/>
      <c r="CG28" s="7"/>
      <c r="CH28" s="7"/>
      <c r="CI28" s="7"/>
      <c r="CJ28" s="7"/>
      <c r="CK28" s="7"/>
      <c r="CL28" s="7"/>
      <c r="CM28" s="7"/>
      <c r="CN28" s="7"/>
      <c r="CO28" s="7"/>
      <c r="CP28" s="7"/>
      <c r="CQ28" s="7"/>
      <c r="CR28" s="7"/>
      <c r="CS28" s="7"/>
      <c r="CT28" s="7"/>
      <c r="CU28" s="7"/>
      <c r="CV28" s="7"/>
      <c r="CW28" s="7"/>
      <c r="CX28" s="7"/>
      <c r="CY28" s="7"/>
      <c r="CZ28" s="7"/>
      <c r="DA28" s="7"/>
      <c r="DB28" s="7"/>
      <c r="DC28" s="7"/>
      <c r="DD28" s="7"/>
      <c r="DE28" s="7"/>
      <c r="DF28" s="7"/>
      <c r="DG28" s="7"/>
      <c r="DH28" s="7"/>
      <c r="DI28" s="7"/>
      <c r="DJ28" s="7"/>
      <c r="DK28" s="7"/>
      <c r="DL28" s="7"/>
      <c r="DM28" s="7"/>
      <c r="DN28" s="7"/>
    </row>
    <row r="29" spans="1:118" customFormat="1" ht="24" customHeight="1" x14ac:dyDescent="0.15">
      <c r="A29" s="300"/>
      <c r="B29" s="305"/>
      <c r="C29" s="280"/>
      <c r="D29" s="4"/>
      <c r="E29" s="4"/>
      <c r="F29" s="4"/>
      <c r="G29" s="4"/>
      <c r="H29" s="4"/>
      <c r="I29" s="275"/>
      <c r="J29" s="294"/>
      <c r="K29" s="287"/>
      <c r="L29" s="289"/>
      <c r="M29" s="291"/>
      <c r="N29" s="283"/>
      <c r="O29" s="325"/>
      <c r="P29" s="291"/>
      <c r="Q29" s="287"/>
      <c r="R29" s="291"/>
      <c r="S29" s="287"/>
      <c r="T29" s="280"/>
      <c r="U29" s="275"/>
      <c r="V29" s="5"/>
      <c r="W29" s="1"/>
      <c r="X29" s="1"/>
      <c r="Y29" s="1"/>
      <c r="Z29" s="193" t="str">
        <f t="shared" si="19"/>
        <v/>
      </c>
      <c r="AA29" s="39" t="str">
        <f t="shared" si="17"/>
        <v/>
      </c>
      <c r="AB29" s="40" t="str">
        <f>IF($AA29="","",VLOOKUP($AA29,'(種目・作業用)'!$A$2:$D$58,2,FALSE))</f>
        <v/>
      </c>
      <c r="AC29" s="40" t="str">
        <f>IF($AA29="","",VLOOKUP($AA29,'(種目・作業用)'!$A$2:$D$58,3,FALSE))</f>
        <v/>
      </c>
      <c r="AD29" s="40" t="str">
        <f>IF($AA29="","",VLOOKUP($AA29,'(種目・作業用)'!$A$2:$D$58,4,FALSE))</f>
        <v/>
      </c>
      <c r="AE29" s="41"/>
      <c r="AF29" s="3" t="str">
        <f t="shared" si="5"/>
        <v/>
      </c>
      <c r="AG29" s="3" t="str">
        <f t="shared" si="1"/>
        <v/>
      </c>
      <c r="AH29" s="3" t="str">
        <f t="shared" si="6"/>
        <v/>
      </c>
      <c r="AI29" s="3" t="str">
        <f t="shared" si="2"/>
        <v/>
      </c>
      <c r="AJ29" s="43" t="str">
        <f t="shared" si="7"/>
        <v/>
      </c>
      <c r="AK29" s="44" t="str">
        <f t="shared" si="8"/>
        <v/>
      </c>
      <c r="AL29" s="3" t="str">
        <f t="shared" si="18"/>
        <v/>
      </c>
      <c r="AM29" s="3"/>
      <c r="AN29" s="3" t="str">
        <f t="shared" si="9"/>
        <v/>
      </c>
      <c r="AO29" s="3" t="s">
        <v>77</v>
      </c>
      <c r="AP29" s="1"/>
      <c r="AQ29" s="1" t="str">
        <f t="shared" si="10"/>
        <v>　</v>
      </c>
      <c r="AT29" s="7"/>
      <c r="AU29" s="7"/>
      <c r="AV29" s="7"/>
      <c r="AW29" s="7"/>
      <c r="AX29" s="7"/>
      <c r="AY29" s="7"/>
      <c r="AZ29" s="7"/>
      <c r="BA29" s="7"/>
      <c r="BB29" s="7"/>
      <c r="BC29" s="7"/>
      <c r="BD29" s="7"/>
      <c r="BE29" s="7"/>
      <c r="BF29" s="7"/>
      <c r="BG29" s="7"/>
      <c r="BH29" s="7"/>
      <c r="BI29" s="7"/>
      <c r="BJ29" s="7"/>
      <c r="BK29" s="7"/>
      <c r="BL29" s="7"/>
      <c r="BM29" s="7"/>
      <c r="BN29" s="7"/>
      <c r="BO29" s="7"/>
      <c r="BP29" s="7"/>
      <c r="BQ29" s="7"/>
      <c r="BR29" s="7"/>
      <c r="BS29" s="7"/>
      <c r="BT29" s="7"/>
      <c r="BU29" s="7"/>
      <c r="BV29" s="7"/>
      <c r="BW29" s="7"/>
      <c r="BX29" s="7"/>
      <c r="BY29" s="7"/>
      <c r="BZ29" s="7"/>
      <c r="CA29" s="7"/>
      <c r="CB29" s="7"/>
      <c r="CC29" s="7"/>
      <c r="CD29" s="7"/>
      <c r="CE29" s="7"/>
      <c r="CF29" s="7"/>
      <c r="CG29" s="7"/>
      <c r="CH29" s="7"/>
      <c r="CI29" s="7"/>
      <c r="CJ29" s="7"/>
      <c r="CK29" s="7"/>
      <c r="CL29" s="7"/>
      <c r="CM29" s="7"/>
      <c r="CN29" s="7"/>
      <c r="CO29" s="7"/>
      <c r="CP29" s="7"/>
      <c r="CQ29" s="7"/>
      <c r="CR29" s="7"/>
      <c r="CS29" s="7"/>
      <c r="CT29" s="7"/>
      <c r="CU29" s="7"/>
      <c r="CV29" s="7"/>
      <c r="CW29" s="7"/>
      <c r="CX29" s="7"/>
      <c r="CY29" s="7"/>
      <c r="CZ29" s="7"/>
      <c r="DA29" s="7"/>
      <c r="DB29" s="7"/>
      <c r="DC29" s="7"/>
      <c r="DD29" s="7"/>
      <c r="DE29" s="7"/>
      <c r="DF29" s="7"/>
      <c r="DG29" s="7"/>
      <c r="DH29" s="7"/>
      <c r="DI29" s="7"/>
      <c r="DJ29" s="7"/>
      <c r="DK29" s="7"/>
      <c r="DL29" s="7"/>
      <c r="DM29" s="7"/>
      <c r="DN29" s="7"/>
    </row>
    <row r="30" spans="1:118" customFormat="1" ht="24" customHeight="1" x14ac:dyDescent="0.15">
      <c r="A30" s="301"/>
      <c r="B30" s="306"/>
      <c r="C30" s="281"/>
      <c r="D30" s="26"/>
      <c r="E30" s="26"/>
      <c r="F30" s="26"/>
      <c r="G30" s="26"/>
      <c r="H30" s="26"/>
      <c r="I30" s="276"/>
      <c r="J30" s="295"/>
      <c r="K30" s="319"/>
      <c r="L30" s="322"/>
      <c r="M30" s="320"/>
      <c r="N30" s="284"/>
      <c r="O30" s="326"/>
      <c r="P30" s="320"/>
      <c r="Q30" s="319"/>
      <c r="R30" s="320"/>
      <c r="S30" s="319"/>
      <c r="T30" s="281"/>
      <c r="U30" s="276"/>
      <c r="V30" s="27"/>
      <c r="W30" s="1"/>
      <c r="X30" s="1"/>
      <c r="Y30" s="1"/>
      <c r="Z30" s="193" t="str">
        <f t="shared" si="19"/>
        <v/>
      </c>
      <c r="AA30" s="39" t="str">
        <f t="shared" si="17"/>
        <v/>
      </c>
      <c r="AB30" s="40" t="str">
        <f>IF($AA30="","",VLOOKUP($AA30,'(種目・作業用)'!$A$2:$D$58,2,FALSE))</f>
        <v/>
      </c>
      <c r="AC30" s="40" t="str">
        <f>IF($AA30="","",VLOOKUP($AA30,'(種目・作業用)'!$A$2:$D$58,3,FALSE))</f>
        <v/>
      </c>
      <c r="AD30" s="40" t="str">
        <f>IF($AA30="","",VLOOKUP($AA30,'(種目・作業用)'!$A$2:$D$58,4,FALSE))</f>
        <v/>
      </c>
      <c r="AE30" s="41"/>
      <c r="AF30" s="3" t="str">
        <f t="shared" si="5"/>
        <v/>
      </c>
      <c r="AG30" s="3" t="str">
        <f t="shared" si="1"/>
        <v/>
      </c>
      <c r="AH30" s="3" t="str">
        <f t="shared" si="6"/>
        <v/>
      </c>
      <c r="AI30" s="3" t="str">
        <f t="shared" si="2"/>
        <v/>
      </c>
      <c r="AJ30" s="43" t="str">
        <f t="shared" si="7"/>
        <v/>
      </c>
      <c r="AK30" s="44" t="str">
        <f t="shared" si="8"/>
        <v/>
      </c>
      <c r="AL30" s="3" t="str">
        <f t="shared" si="18"/>
        <v/>
      </c>
      <c r="AM30" s="3"/>
      <c r="AN30" s="3" t="str">
        <f t="shared" si="9"/>
        <v/>
      </c>
      <c r="AO30" s="3" t="s">
        <v>77</v>
      </c>
      <c r="AP30" s="1"/>
      <c r="AQ30" s="1" t="str">
        <f t="shared" si="10"/>
        <v>　</v>
      </c>
      <c r="AT30" s="7"/>
      <c r="AU30" s="7"/>
      <c r="AV30" s="7"/>
      <c r="AW30" s="7"/>
      <c r="AX30" s="7"/>
      <c r="AY30" s="7"/>
      <c r="AZ30" s="7"/>
      <c r="BA30" s="7"/>
      <c r="BB30" s="7"/>
      <c r="BC30" s="7"/>
      <c r="BD30" s="7"/>
      <c r="BE30" s="7"/>
      <c r="BF30" s="7"/>
      <c r="BG30" s="7"/>
      <c r="BH30" s="7"/>
      <c r="BI30" s="7"/>
      <c r="BJ30" s="7"/>
      <c r="BK30" s="7"/>
      <c r="BL30" s="7"/>
      <c r="BM30" s="7"/>
      <c r="BN30" s="7"/>
      <c r="BO30" s="7"/>
      <c r="BP30" s="7"/>
      <c r="BQ30" s="7"/>
      <c r="BR30" s="7"/>
      <c r="BS30" s="7"/>
      <c r="BT30" s="7"/>
      <c r="BU30" s="7"/>
      <c r="BV30" s="7"/>
      <c r="BW30" s="7"/>
      <c r="BX30" s="7"/>
      <c r="BY30" s="7"/>
      <c r="BZ30" s="7"/>
      <c r="CA30" s="7"/>
      <c r="CB30" s="7"/>
      <c r="CC30" s="7"/>
      <c r="CD30" s="7"/>
      <c r="CE30" s="7"/>
      <c r="CF30" s="7"/>
      <c r="CG30" s="7"/>
      <c r="CH30" s="7"/>
      <c r="CI30" s="7"/>
      <c r="CJ30" s="7"/>
      <c r="CK30" s="7"/>
      <c r="CL30" s="7"/>
      <c r="CM30" s="7"/>
      <c r="CN30" s="7"/>
      <c r="CO30" s="7"/>
      <c r="CP30" s="7"/>
      <c r="CQ30" s="7"/>
      <c r="CR30" s="7"/>
      <c r="CS30" s="7"/>
      <c r="CT30" s="7"/>
      <c r="CU30" s="7"/>
      <c r="CV30" s="7"/>
      <c r="CW30" s="7"/>
      <c r="CX30" s="7"/>
      <c r="CY30" s="7"/>
      <c r="CZ30" s="7"/>
      <c r="DA30" s="7"/>
      <c r="DB30" s="7"/>
      <c r="DC30" s="7"/>
      <c r="DD30" s="7"/>
      <c r="DE30" s="7"/>
      <c r="DF30" s="7"/>
      <c r="DG30" s="7"/>
      <c r="DH30" s="7"/>
      <c r="DI30" s="7"/>
      <c r="DJ30" s="7"/>
      <c r="DK30" s="7"/>
      <c r="DL30" s="7"/>
      <c r="DM30" s="7"/>
      <c r="DN30" s="7"/>
    </row>
    <row r="31" spans="1:118" x14ac:dyDescent="0.15">
      <c r="Z31" s="196"/>
      <c r="AA31" s="20"/>
      <c r="AB31" s="1"/>
      <c r="AC31" s="1"/>
      <c r="AD31" s="1"/>
      <c r="AE31" s="1"/>
      <c r="AF31" s="1"/>
      <c r="AG31" s="1"/>
      <c r="AH31" s="1"/>
      <c r="AI31" s="1"/>
      <c r="AJ31" s="1"/>
      <c r="AK31" s="1"/>
      <c r="AL31" s="1"/>
      <c r="AM31" s="1"/>
      <c r="AN31" s="1"/>
      <c r="AO31" s="1"/>
      <c r="AP31" s="1"/>
      <c r="AQ31" s="1"/>
    </row>
    <row r="32" spans="1:118" x14ac:dyDescent="0.15">
      <c r="Z32" s="196"/>
      <c r="AA32" s="20"/>
      <c r="AB32" s="1"/>
      <c r="AC32" s="1"/>
      <c r="AD32" s="1"/>
      <c r="AE32" s="1"/>
      <c r="AF32" s="1"/>
      <c r="AG32" s="1"/>
      <c r="AH32" s="1"/>
      <c r="AI32" s="1"/>
      <c r="AJ32" s="1"/>
      <c r="AK32" s="1"/>
      <c r="AL32" s="1"/>
      <c r="AM32" s="1"/>
      <c r="AN32" s="1"/>
      <c r="AO32" s="1"/>
      <c r="AP32" s="1"/>
      <c r="AQ32" s="1"/>
    </row>
    <row r="33" spans="26:43" x14ac:dyDescent="0.15">
      <c r="Z33" s="196"/>
      <c r="AA33" s="20"/>
      <c r="AB33" s="1"/>
      <c r="AC33" s="1"/>
      <c r="AD33" s="1"/>
      <c r="AE33" s="1"/>
      <c r="AF33" s="1"/>
      <c r="AG33" s="1"/>
      <c r="AH33" s="1"/>
      <c r="AI33" s="1"/>
      <c r="AJ33" s="1"/>
      <c r="AK33" s="1"/>
      <c r="AL33" s="1"/>
      <c r="AM33" s="1"/>
      <c r="AN33" s="1"/>
      <c r="AO33" s="1"/>
      <c r="AP33" s="1"/>
      <c r="AQ33" s="1"/>
    </row>
    <row r="34" spans="26:43" x14ac:dyDescent="0.15">
      <c r="Z34" s="196"/>
      <c r="AA34" s="20"/>
      <c r="AB34" s="1"/>
      <c r="AC34" s="1"/>
      <c r="AD34" s="1"/>
      <c r="AE34" s="1"/>
      <c r="AF34" s="1"/>
      <c r="AG34" s="1"/>
      <c r="AH34" s="1"/>
      <c r="AI34" s="1"/>
      <c r="AJ34" s="1"/>
      <c r="AK34" s="1"/>
      <c r="AL34" s="1"/>
      <c r="AM34" s="1"/>
      <c r="AN34" s="1"/>
      <c r="AO34" s="1"/>
      <c r="AP34" s="1"/>
      <c r="AQ34" s="1"/>
    </row>
    <row r="35" spans="26:43" x14ac:dyDescent="0.15">
      <c r="Z35" s="196"/>
      <c r="AA35" s="20"/>
      <c r="AB35" s="1"/>
      <c r="AC35" s="1"/>
      <c r="AD35" s="1"/>
      <c r="AE35" s="1"/>
      <c r="AF35" s="1"/>
      <c r="AG35" s="1"/>
      <c r="AH35" s="1"/>
      <c r="AI35" s="1"/>
      <c r="AJ35" s="1"/>
      <c r="AK35" s="1"/>
      <c r="AL35" s="1"/>
      <c r="AM35" s="1"/>
      <c r="AN35" s="1"/>
      <c r="AO35" s="1"/>
      <c r="AP35" s="1"/>
      <c r="AQ35" s="1"/>
    </row>
    <row r="36" spans="26:43" x14ac:dyDescent="0.15">
      <c r="Z36" s="196"/>
      <c r="AA36" s="20"/>
      <c r="AB36" s="1"/>
      <c r="AC36" s="1"/>
      <c r="AD36" s="1"/>
      <c r="AE36" s="1"/>
      <c r="AF36" s="1"/>
      <c r="AG36" s="1"/>
      <c r="AH36" s="1"/>
      <c r="AI36" s="1"/>
      <c r="AJ36" s="1"/>
      <c r="AK36" s="1"/>
      <c r="AL36" s="1"/>
      <c r="AM36" s="1"/>
      <c r="AN36" s="1"/>
      <c r="AO36" s="1"/>
      <c r="AP36" s="1"/>
      <c r="AQ36" s="1"/>
    </row>
    <row r="37" spans="26:43" x14ac:dyDescent="0.15">
      <c r="Z37" s="196"/>
      <c r="AA37" s="20"/>
      <c r="AB37" s="1"/>
      <c r="AC37" s="1"/>
      <c r="AD37" s="1"/>
      <c r="AE37" s="1"/>
      <c r="AF37" s="1"/>
      <c r="AG37" s="1"/>
      <c r="AH37" s="1"/>
      <c r="AI37" s="1"/>
      <c r="AJ37" s="1"/>
      <c r="AK37" s="1"/>
      <c r="AL37" s="1"/>
      <c r="AM37" s="1"/>
      <c r="AN37" s="1"/>
      <c r="AO37" s="1"/>
      <c r="AP37" s="1"/>
      <c r="AQ37" s="1"/>
    </row>
    <row r="38" spans="26:43" x14ac:dyDescent="0.15">
      <c r="Z38" s="196"/>
      <c r="AA38" s="20"/>
      <c r="AB38" s="1"/>
      <c r="AC38" s="1"/>
      <c r="AD38" s="1"/>
      <c r="AE38" s="1"/>
      <c r="AF38" s="1"/>
      <c r="AG38" s="1"/>
      <c r="AH38" s="1"/>
      <c r="AI38" s="1"/>
      <c r="AJ38" s="1"/>
      <c r="AK38" s="1"/>
      <c r="AL38" s="1"/>
      <c r="AM38" s="1"/>
      <c r="AN38" s="1"/>
      <c r="AO38" s="1"/>
      <c r="AP38" s="1"/>
      <c r="AQ38" s="1"/>
    </row>
    <row r="39" spans="26:43" x14ac:dyDescent="0.15">
      <c r="Z39" s="196"/>
      <c r="AA39" s="20"/>
      <c r="AB39" s="1"/>
      <c r="AC39" s="1"/>
      <c r="AD39" s="1"/>
      <c r="AE39" s="1"/>
      <c r="AF39" s="1"/>
      <c r="AG39" s="1"/>
      <c r="AH39" s="1"/>
      <c r="AI39" s="1"/>
      <c r="AJ39" s="1"/>
      <c r="AK39" s="1"/>
      <c r="AL39" s="1"/>
      <c r="AM39" s="1"/>
      <c r="AN39" s="1"/>
      <c r="AO39" s="1"/>
      <c r="AP39" s="1"/>
      <c r="AQ39" s="1"/>
    </row>
    <row r="40" spans="26:43" x14ac:dyDescent="0.15">
      <c r="Z40" s="196"/>
      <c r="AA40" s="20"/>
      <c r="AB40" s="1"/>
      <c r="AC40" s="1"/>
      <c r="AD40" s="1"/>
      <c r="AE40" s="1"/>
      <c r="AF40" s="1"/>
      <c r="AG40" s="1"/>
      <c r="AH40" s="1"/>
      <c r="AI40" s="1"/>
      <c r="AJ40" s="1"/>
      <c r="AK40" s="1"/>
      <c r="AL40" s="1"/>
      <c r="AM40" s="1"/>
      <c r="AN40" s="1"/>
      <c r="AO40" s="1"/>
      <c r="AP40" s="1"/>
      <c r="AQ40" s="1"/>
    </row>
    <row r="41" spans="26:43" x14ac:dyDescent="0.15">
      <c r="Z41" s="196"/>
      <c r="AA41" s="20"/>
      <c r="AB41" s="1"/>
      <c r="AC41" s="1"/>
      <c r="AD41" s="1"/>
      <c r="AE41" s="1"/>
      <c r="AF41" s="1"/>
      <c r="AG41" s="1"/>
      <c r="AH41" s="1"/>
      <c r="AI41" s="1"/>
      <c r="AJ41" s="1"/>
      <c r="AK41" s="1"/>
      <c r="AL41" s="1"/>
      <c r="AM41" s="1"/>
      <c r="AN41" s="1"/>
      <c r="AO41" s="1"/>
      <c r="AP41" s="1"/>
      <c r="AQ41" s="1"/>
    </row>
    <row r="42" spans="26:43" x14ac:dyDescent="0.15">
      <c r="Z42" s="196"/>
      <c r="AA42" s="20"/>
      <c r="AB42" s="1"/>
      <c r="AC42" s="1"/>
      <c r="AD42" s="1"/>
      <c r="AE42" s="1"/>
      <c r="AF42" s="1"/>
      <c r="AG42" s="1"/>
      <c r="AH42" s="1"/>
      <c r="AI42" s="1"/>
      <c r="AJ42" s="1"/>
      <c r="AK42" s="1"/>
      <c r="AL42" s="1"/>
      <c r="AM42" s="1"/>
      <c r="AN42" s="1"/>
      <c r="AO42" s="1"/>
      <c r="AP42" s="1"/>
      <c r="AQ42" s="1"/>
    </row>
    <row r="43" spans="26:43" x14ac:dyDescent="0.15">
      <c r="Z43" s="196"/>
      <c r="AA43" s="20"/>
      <c r="AB43" s="1"/>
      <c r="AC43" s="1"/>
      <c r="AD43" s="1"/>
      <c r="AE43" s="1"/>
      <c r="AF43" s="1"/>
      <c r="AG43" s="1"/>
      <c r="AH43" s="1"/>
      <c r="AI43" s="1"/>
      <c r="AJ43" s="1"/>
      <c r="AK43" s="1"/>
      <c r="AL43" s="1"/>
      <c r="AM43" s="1"/>
      <c r="AN43" s="1"/>
      <c r="AO43" s="1"/>
      <c r="AP43" s="1"/>
      <c r="AQ43" s="1"/>
    </row>
    <row r="44" spans="26:43" x14ac:dyDescent="0.15">
      <c r="Z44" s="196"/>
      <c r="AA44" s="20"/>
      <c r="AB44" s="1"/>
      <c r="AC44" s="1"/>
      <c r="AD44" s="1"/>
      <c r="AE44" s="1"/>
      <c r="AF44" s="1"/>
      <c r="AG44" s="1"/>
      <c r="AH44" s="1"/>
      <c r="AI44" s="1"/>
      <c r="AJ44" s="1"/>
      <c r="AK44" s="1"/>
      <c r="AL44" s="1"/>
      <c r="AM44" s="1"/>
      <c r="AN44" s="1"/>
      <c r="AO44" s="1"/>
      <c r="AP44" s="1"/>
      <c r="AQ44" s="1"/>
    </row>
    <row r="45" spans="26:43" x14ac:dyDescent="0.15">
      <c r="Z45" s="196"/>
      <c r="AA45" s="20"/>
      <c r="AB45" s="1"/>
      <c r="AC45" s="1"/>
      <c r="AD45" s="1"/>
      <c r="AE45" s="1"/>
      <c r="AF45" s="1"/>
      <c r="AG45" s="1"/>
      <c r="AH45" s="1"/>
      <c r="AI45" s="1"/>
      <c r="AJ45" s="1"/>
      <c r="AK45" s="1"/>
      <c r="AL45" s="1"/>
      <c r="AM45" s="1"/>
      <c r="AN45" s="1"/>
      <c r="AO45" s="1"/>
      <c r="AP45" s="1"/>
      <c r="AQ45" s="1"/>
    </row>
    <row r="46" spans="26:43" x14ac:dyDescent="0.15">
      <c r="Z46" s="196"/>
      <c r="AA46" s="20"/>
      <c r="AB46" s="1"/>
      <c r="AC46" s="1"/>
      <c r="AD46" s="1"/>
      <c r="AE46" s="1"/>
      <c r="AF46" s="1"/>
      <c r="AG46" s="1"/>
      <c r="AH46" s="1"/>
      <c r="AI46" s="1"/>
      <c r="AJ46" s="1"/>
      <c r="AK46" s="1"/>
      <c r="AL46" s="1"/>
      <c r="AM46" s="1"/>
      <c r="AN46" s="1"/>
      <c r="AO46" s="1"/>
      <c r="AP46" s="1"/>
      <c r="AQ46" s="1"/>
    </row>
    <row r="47" spans="26:43" x14ac:dyDescent="0.15">
      <c r="Z47" s="196"/>
      <c r="AA47" s="20"/>
      <c r="AB47" s="1"/>
      <c r="AC47" s="1"/>
      <c r="AD47" s="1"/>
      <c r="AE47" s="1"/>
      <c r="AF47" s="1"/>
      <c r="AG47" s="1"/>
      <c r="AH47" s="1"/>
      <c r="AI47" s="1"/>
      <c r="AJ47" s="1"/>
      <c r="AK47" s="1"/>
      <c r="AL47" s="1"/>
      <c r="AM47" s="1"/>
      <c r="AN47" s="1"/>
      <c r="AO47" s="1"/>
      <c r="AP47" s="1"/>
      <c r="AQ47" s="1"/>
    </row>
    <row r="48" spans="26:43" x14ac:dyDescent="0.15">
      <c r="Z48" s="196"/>
      <c r="AA48" s="20"/>
      <c r="AB48" s="1"/>
      <c r="AC48" s="1"/>
      <c r="AD48" s="1"/>
      <c r="AE48" s="1"/>
      <c r="AF48" s="1"/>
      <c r="AG48" s="1"/>
      <c r="AH48" s="1"/>
      <c r="AI48" s="1"/>
      <c r="AJ48" s="1"/>
      <c r="AK48" s="1"/>
      <c r="AL48" s="1"/>
      <c r="AM48" s="1"/>
      <c r="AN48" s="1"/>
      <c r="AO48" s="1"/>
      <c r="AP48" s="1"/>
      <c r="AQ48" s="1"/>
    </row>
    <row r="49" spans="26:43" x14ac:dyDescent="0.15">
      <c r="Z49" s="196"/>
      <c r="AA49" s="20"/>
      <c r="AB49" s="1"/>
      <c r="AC49" s="1"/>
      <c r="AD49" s="1"/>
      <c r="AE49" s="1"/>
      <c r="AF49" s="1"/>
      <c r="AG49" s="1"/>
      <c r="AH49" s="1"/>
      <c r="AI49" s="1"/>
      <c r="AJ49" s="1"/>
      <c r="AK49" s="1"/>
      <c r="AL49" s="1"/>
      <c r="AM49" s="1"/>
      <c r="AN49" s="1"/>
      <c r="AO49" s="1"/>
      <c r="AP49" s="1"/>
      <c r="AQ49" s="1"/>
    </row>
    <row r="50" spans="26:43" x14ac:dyDescent="0.15">
      <c r="Z50" s="196"/>
      <c r="AA50" s="20"/>
      <c r="AB50" s="1"/>
      <c r="AC50" s="1"/>
      <c r="AD50" s="1"/>
      <c r="AE50" s="1"/>
      <c r="AF50" s="1"/>
      <c r="AG50" s="1"/>
      <c r="AH50" s="1"/>
      <c r="AI50" s="1"/>
      <c r="AJ50" s="1"/>
      <c r="AK50" s="1"/>
      <c r="AL50" s="1"/>
      <c r="AM50" s="1"/>
      <c r="AN50" s="1"/>
      <c r="AO50" s="1"/>
      <c r="AP50" s="1"/>
      <c r="AQ50" s="1"/>
    </row>
    <row r="51" spans="26:43" x14ac:dyDescent="0.15">
      <c r="Z51" s="196"/>
      <c r="AA51" s="20"/>
      <c r="AB51" s="1"/>
      <c r="AC51" s="1"/>
      <c r="AD51" s="1"/>
      <c r="AE51" s="1"/>
      <c r="AF51" s="1"/>
      <c r="AG51" s="1"/>
      <c r="AH51" s="1"/>
      <c r="AI51" s="1"/>
      <c r="AJ51" s="1"/>
      <c r="AK51" s="1"/>
      <c r="AL51" s="1"/>
      <c r="AM51" s="1"/>
      <c r="AN51" s="1"/>
      <c r="AO51" s="1"/>
      <c r="AP51" s="1"/>
      <c r="AQ51" s="1"/>
    </row>
    <row r="52" spans="26:43" x14ac:dyDescent="0.15">
      <c r="Z52" s="196"/>
      <c r="AA52" s="20"/>
      <c r="AB52" s="1"/>
      <c r="AC52" s="1"/>
      <c r="AD52" s="1"/>
      <c r="AE52" s="1"/>
      <c r="AF52" s="1"/>
      <c r="AG52" s="1"/>
      <c r="AH52" s="1"/>
      <c r="AI52" s="1"/>
      <c r="AJ52" s="1"/>
      <c r="AK52" s="1"/>
      <c r="AL52" s="1"/>
      <c r="AM52" s="1"/>
      <c r="AN52" s="1"/>
      <c r="AO52" s="1"/>
      <c r="AP52" s="1"/>
      <c r="AQ52" s="1"/>
    </row>
    <row r="53" spans="26:43" x14ac:dyDescent="0.15">
      <c r="Z53" s="196"/>
      <c r="AA53" s="20"/>
      <c r="AB53" s="1"/>
      <c r="AC53" s="1"/>
      <c r="AD53" s="1"/>
      <c r="AE53" s="1"/>
      <c r="AF53" s="1"/>
      <c r="AG53" s="1"/>
      <c r="AH53" s="1"/>
      <c r="AI53" s="1"/>
      <c r="AJ53" s="1"/>
      <c r="AK53" s="1"/>
      <c r="AL53" s="1"/>
      <c r="AM53" s="1"/>
      <c r="AN53" s="1"/>
      <c r="AO53" s="1"/>
      <c r="AP53" s="1"/>
      <c r="AQ53" s="1"/>
    </row>
    <row r="54" spans="26:43" x14ac:dyDescent="0.15">
      <c r="Z54" s="196"/>
      <c r="AA54" s="20"/>
      <c r="AB54" s="1"/>
      <c r="AC54" s="1"/>
      <c r="AD54" s="1"/>
      <c r="AE54" s="1"/>
      <c r="AF54" s="1"/>
      <c r="AG54" s="1"/>
      <c r="AH54" s="1"/>
      <c r="AI54" s="1"/>
      <c r="AJ54" s="1"/>
      <c r="AK54" s="1"/>
      <c r="AL54" s="1"/>
      <c r="AM54" s="1"/>
      <c r="AN54" s="1"/>
      <c r="AO54" s="1"/>
      <c r="AP54" s="1"/>
      <c r="AQ54" s="1"/>
    </row>
    <row r="55" spans="26:43" x14ac:dyDescent="0.15">
      <c r="Z55" s="196"/>
      <c r="AA55" s="20"/>
      <c r="AB55" s="1"/>
      <c r="AC55" s="1"/>
      <c r="AD55" s="1"/>
      <c r="AE55" s="1"/>
      <c r="AF55" s="1"/>
      <c r="AG55" s="1"/>
      <c r="AH55" s="1"/>
      <c r="AI55" s="1"/>
      <c r="AJ55" s="1"/>
      <c r="AK55" s="1"/>
      <c r="AL55" s="1"/>
      <c r="AM55" s="1"/>
      <c r="AN55" s="1"/>
      <c r="AO55" s="1"/>
      <c r="AP55" s="1"/>
      <c r="AQ55" s="1"/>
    </row>
    <row r="56" spans="26:43" x14ac:dyDescent="0.15">
      <c r="Z56" s="196"/>
      <c r="AA56" s="20"/>
      <c r="AB56" s="1"/>
      <c r="AC56" s="1"/>
      <c r="AD56" s="1"/>
      <c r="AE56" s="1"/>
      <c r="AF56" s="1"/>
      <c r="AG56" s="1"/>
      <c r="AH56" s="1"/>
      <c r="AI56" s="1"/>
      <c r="AJ56" s="1"/>
      <c r="AK56" s="1"/>
      <c r="AL56" s="1"/>
      <c r="AM56" s="1"/>
      <c r="AN56" s="1"/>
      <c r="AO56" s="1"/>
      <c r="AP56" s="1"/>
      <c r="AQ56" s="1"/>
    </row>
    <row r="57" spans="26:43" x14ac:dyDescent="0.15">
      <c r="Z57" s="196"/>
      <c r="AA57" s="20"/>
      <c r="AB57" s="1"/>
      <c r="AC57" s="1"/>
      <c r="AD57" s="1"/>
      <c r="AE57" s="1"/>
      <c r="AF57" s="1"/>
      <c r="AG57" s="1"/>
      <c r="AH57" s="1"/>
      <c r="AI57" s="1"/>
      <c r="AJ57" s="1"/>
      <c r="AK57" s="1"/>
      <c r="AL57" s="1"/>
      <c r="AM57" s="1"/>
      <c r="AN57" s="1"/>
      <c r="AO57" s="1"/>
      <c r="AP57" s="1"/>
      <c r="AQ57" s="1"/>
    </row>
    <row r="58" spans="26:43" x14ac:dyDescent="0.15">
      <c r="Z58" s="196"/>
      <c r="AA58" s="20"/>
      <c r="AB58" s="1"/>
      <c r="AC58" s="1"/>
      <c r="AD58" s="1"/>
      <c r="AE58" s="1"/>
      <c r="AF58" s="1"/>
      <c r="AG58" s="1"/>
      <c r="AH58" s="1"/>
      <c r="AI58" s="1"/>
      <c r="AJ58" s="1"/>
      <c r="AK58" s="1"/>
      <c r="AL58" s="1"/>
      <c r="AM58" s="1"/>
      <c r="AN58" s="1"/>
      <c r="AO58" s="1"/>
      <c r="AP58" s="1"/>
      <c r="AQ58" s="1"/>
    </row>
    <row r="59" spans="26:43" x14ac:dyDescent="0.15">
      <c r="Z59" s="196"/>
      <c r="AA59" s="20"/>
      <c r="AB59" s="1"/>
      <c r="AC59" s="1"/>
      <c r="AD59" s="1"/>
      <c r="AE59" s="1"/>
      <c r="AF59" s="1"/>
      <c r="AG59" s="1"/>
      <c r="AH59" s="1"/>
      <c r="AI59" s="1"/>
      <c r="AJ59" s="1"/>
      <c r="AK59" s="1"/>
      <c r="AL59" s="1"/>
      <c r="AM59" s="1"/>
      <c r="AN59" s="1"/>
      <c r="AO59" s="1"/>
      <c r="AP59" s="1"/>
      <c r="AQ59" s="1"/>
    </row>
    <row r="60" spans="26:43" x14ac:dyDescent="0.15">
      <c r="Z60" s="196"/>
      <c r="AA60" s="20"/>
      <c r="AB60" s="1"/>
      <c r="AC60" s="1"/>
      <c r="AD60" s="1"/>
      <c r="AE60" s="1"/>
      <c r="AF60" s="1"/>
      <c r="AG60" s="1"/>
      <c r="AH60" s="1"/>
      <c r="AI60" s="1"/>
      <c r="AJ60" s="1"/>
      <c r="AK60" s="1"/>
      <c r="AL60" s="1"/>
      <c r="AM60" s="1"/>
      <c r="AN60" s="1"/>
      <c r="AO60" s="1"/>
      <c r="AP60" s="1"/>
      <c r="AQ60" s="1"/>
    </row>
    <row r="61" spans="26:43" x14ac:dyDescent="0.15">
      <c r="Z61" s="196"/>
      <c r="AA61" s="20"/>
      <c r="AB61" s="1"/>
      <c r="AC61" s="1"/>
      <c r="AD61" s="1"/>
      <c r="AE61" s="1"/>
      <c r="AF61" s="1"/>
      <c r="AG61" s="1"/>
      <c r="AH61" s="1"/>
      <c r="AI61" s="1"/>
      <c r="AJ61" s="1"/>
      <c r="AK61" s="1"/>
      <c r="AL61" s="1"/>
      <c r="AM61" s="1"/>
      <c r="AN61" s="1"/>
      <c r="AO61" s="1"/>
      <c r="AP61" s="1"/>
      <c r="AQ61" s="1"/>
    </row>
    <row r="62" spans="26:43" x14ac:dyDescent="0.15">
      <c r="Z62" s="196"/>
      <c r="AA62" s="20"/>
      <c r="AB62" s="1"/>
      <c r="AC62" s="1"/>
      <c r="AD62" s="1"/>
      <c r="AE62" s="1"/>
      <c r="AF62" s="1"/>
      <c r="AG62" s="1"/>
      <c r="AH62" s="1"/>
      <c r="AI62" s="1"/>
      <c r="AJ62" s="1"/>
      <c r="AK62" s="1"/>
      <c r="AL62" s="1"/>
      <c r="AM62" s="1"/>
      <c r="AN62" s="1"/>
      <c r="AO62" s="1"/>
      <c r="AP62" s="1"/>
      <c r="AQ62" s="1"/>
    </row>
    <row r="63" spans="26:43" x14ac:dyDescent="0.15">
      <c r="Z63" s="196"/>
      <c r="AA63" s="20"/>
      <c r="AB63" s="1"/>
      <c r="AC63" s="1"/>
      <c r="AD63" s="1"/>
      <c r="AE63" s="1"/>
      <c r="AF63" s="1"/>
      <c r="AG63" s="1"/>
      <c r="AH63" s="1"/>
      <c r="AI63" s="1"/>
      <c r="AJ63" s="1"/>
      <c r="AK63" s="1"/>
      <c r="AL63" s="1"/>
      <c r="AM63" s="1"/>
      <c r="AN63" s="1"/>
      <c r="AO63" s="1"/>
      <c r="AP63" s="1"/>
      <c r="AQ63" s="1"/>
    </row>
    <row r="64" spans="26:43" x14ac:dyDescent="0.15">
      <c r="Z64" s="196"/>
      <c r="AA64" s="20"/>
      <c r="AB64" s="1"/>
      <c r="AC64" s="1"/>
      <c r="AD64" s="1"/>
      <c r="AE64" s="1"/>
      <c r="AF64" s="1"/>
      <c r="AG64" s="1"/>
      <c r="AH64" s="1"/>
      <c r="AI64" s="1"/>
      <c r="AJ64" s="1"/>
      <c r="AK64" s="1"/>
      <c r="AL64" s="1"/>
      <c r="AM64" s="1"/>
      <c r="AN64" s="1"/>
      <c r="AO64" s="1"/>
      <c r="AP64" s="1"/>
      <c r="AQ64" s="1"/>
    </row>
    <row r="65" spans="3:43" x14ac:dyDescent="0.15">
      <c r="Z65" s="196"/>
      <c r="AA65" s="20"/>
      <c r="AB65" s="1"/>
      <c r="AC65" s="1"/>
      <c r="AD65" s="1"/>
      <c r="AE65" s="1"/>
      <c r="AF65" s="1"/>
      <c r="AG65" s="1"/>
      <c r="AH65" s="1"/>
      <c r="AI65" s="1"/>
      <c r="AJ65" s="1"/>
      <c r="AK65" s="1"/>
      <c r="AL65" s="1"/>
      <c r="AM65" s="1"/>
      <c r="AN65" s="1"/>
      <c r="AO65" s="1"/>
      <c r="AP65" s="1"/>
      <c r="AQ65" s="1"/>
    </row>
    <row r="66" spans="3:43" x14ac:dyDescent="0.15">
      <c r="Z66" s="196"/>
      <c r="AA66" s="20"/>
      <c r="AB66" s="1"/>
      <c r="AC66" s="1"/>
      <c r="AD66" s="1"/>
      <c r="AE66" s="1"/>
      <c r="AF66" s="1"/>
      <c r="AG66" s="1"/>
      <c r="AH66" s="1"/>
      <c r="AI66" s="1"/>
      <c r="AJ66" s="1"/>
      <c r="AK66" s="1"/>
      <c r="AL66" s="1"/>
      <c r="AM66" s="1"/>
      <c r="AN66" s="1"/>
      <c r="AO66" s="1"/>
      <c r="AP66" s="1"/>
      <c r="AQ66" s="1"/>
    </row>
    <row r="67" spans="3:43" x14ac:dyDescent="0.15">
      <c r="Z67" s="196"/>
      <c r="AA67" s="20"/>
      <c r="AB67" s="1"/>
      <c r="AC67" s="1"/>
      <c r="AD67" s="1"/>
      <c r="AE67" s="1"/>
      <c r="AF67" s="1"/>
      <c r="AG67" s="1"/>
      <c r="AH67" s="1"/>
      <c r="AI67" s="1"/>
      <c r="AJ67" s="1"/>
      <c r="AK67" s="1"/>
      <c r="AL67" s="1"/>
      <c r="AM67" s="1"/>
      <c r="AN67" s="1"/>
      <c r="AO67" s="1"/>
      <c r="AP67" s="1"/>
      <c r="AQ67" s="1"/>
    </row>
    <row r="68" spans="3:43" x14ac:dyDescent="0.15">
      <c r="Z68" s="196"/>
      <c r="AA68" s="20"/>
      <c r="AB68" s="1"/>
      <c r="AC68" s="1"/>
      <c r="AD68" s="1"/>
      <c r="AE68" s="1"/>
      <c r="AF68" s="1"/>
      <c r="AG68" s="1"/>
      <c r="AH68" s="1"/>
      <c r="AI68" s="1"/>
      <c r="AJ68" s="1"/>
      <c r="AK68" s="1"/>
      <c r="AL68" s="1"/>
      <c r="AM68" s="1"/>
      <c r="AN68" s="1"/>
      <c r="AO68" s="1"/>
      <c r="AP68" s="1"/>
      <c r="AQ68" s="1"/>
    </row>
    <row r="69" spans="3:43" x14ac:dyDescent="0.15">
      <c r="Z69" s="196"/>
      <c r="AA69" s="20"/>
      <c r="AB69" s="1"/>
      <c r="AC69" s="1"/>
      <c r="AD69" s="1"/>
      <c r="AE69" s="1"/>
      <c r="AF69" s="1"/>
      <c r="AG69" s="1"/>
      <c r="AH69" s="1"/>
      <c r="AI69" s="1"/>
      <c r="AJ69" s="1"/>
      <c r="AK69" s="1"/>
      <c r="AL69" s="1"/>
      <c r="AM69" s="1"/>
      <c r="AN69" s="1"/>
      <c r="AO69" s="1"/>
      <c r="AP69" s="1"/>
      <c r="AQ69" s="1"/>
    </row>
    <row r="70" spans="3:43" s="1" customFormat="1" ht="12" x14ac:dyDescent="0.15">
      <c r="C70" s="1" t="s">
        <v>5</v>
      </c>
      <c r="H70" s="1" t="s">
        <v>3</v>
      </c>
      <c r="Z70" s="196" t="s">
        <v>36</v>
      </c>
      <c r="AA70" s="20"/>
      <c r="AJ70" s="1" t="s">
        <v>32</v>
      </c>
      <c r="AO70" s="1" t="s">
        <v>68</v>
      </c>
      <c r="AP70" s="2" t="s">
        <v>72</v>
      </c>
    </row>
    <row r="71" spans="3:43" s="1" customFormat="1" ht="12" x14ac:dyDescent="0.15">
      <c r="C71" s="1" t="s">
        <v>159</v>
      </c>
      <c r="H71" s="25">
        <v>1</v>
      </c>
      <c r="I71" s="25"/>
      <c r="O71" s="25"/>
      <c r="P71" s="25"/>
      <c r="Q71" s="25"/>
      <c r="R71" s="25"/>
      <c r="S71" s="25"/>
      <c r="T71" s="25"/>
      <c r="U71" s="25"/>
      <c r="Z71" s="196" t="s">
        <v>37</v>
      </c>
      <c r="AA71" s="20">
        <v>100000000</v>
      </c>
      <c r="AJ71" s="1" t="s">
        <v>33</v>
      </c>
      <c r="AO71" s="1" t="s">
        <v>73</v>
      </c>
      <c r="AP71" s="2" t="s">
        <v>59</v>
      </c>
    </row>
    <row r="72" spans="3:43" s="1" customFormat="1" ht="12" x14ac:dyDescent="0.15">
      <c r="C72" s="1" t="s">
        <v>174</v>
      </c>
      <c r="H72" s="25">
        <v>2</v>
      </c>
      <c r="I72" s="25"/>
      <c r="O72" s="25"/>
      <c r="P72" s="25"/>
      <c r="Q72" s="25"/>
      <c r="R72" s="25"/>
      <c r="S72" s="25"/>
      <c r="T72" s="25"/>
      <c r="U72" s="25"/>
      <c r="Z72" s="196" t="s">
        <v>38</v>
      </c>
      <c r="AA72" s="20">
        <v>110000000</v>
      </c>
      <c r="AJ72" s="1" t="s">
        <v>35</v>
      </c>
      <c r="AO72" s="1" t="s">
        <v>74</v>
      </c>
      <c r="AP72" s="2" t="s">
        <v>60</v>
      </c>
    </row>
    <row r="73" spans="3:43" s="1" customFormat="1" ht="12" x14ac:dyDescent="0.15">
      <c r="C73" s="1" t="s">
        <v>168</v>
      </c>
      <c r="H73" s="25">
        <v>3</v>
      </c>
      <c r="I73" s="25"/>
      <c r="O73" s="25"/>
      <c r="P73" s="25"/>
      <c r="Q73" s="25"/>
      <c r="R73" s="25"/>
      <c r="S73" s="25"/>
      <c r="T73" s="25"/>
      <c r="U73" s="25"/>
      <c r="Z73" s="196" t="s">
        <v>39</v>
      </c>
      <c r="AA73" s="20">
        <v>120000000</v>
      </c>
      <c r="AJ73" s="1" t="s">
        <v>34</v>
      </c>
      <c r="AO73" s="1" t="s">
        <v>75</v>
      </c>
      <c r="AP73" s="2" t="s">
        <v>61</v>
      </c>
    </row>
    <row r="74" spans="3:43" s="1" customFormat="1" ht="12" x14ac:dyDescent="0.15">
      <c r="C74" s="1" t="s">
        <v>173</v>
      </c>
      <c r="H74" s="25">
        <v>4</v>
      </c>
      <c r="I74" s="25"/>
      <c r="O74" s="25"/>
      <c r="P74" s="25"/>
      <c r="Q74" s="25"/>
      <c r="R74" s="25"/>
      <c r="S74" s="25"/>
      <c r="T74" s="25"/>
      <c r="U74" s="25"/>
      <c r="Z74" s="196" t="s">
        <v>40</v>
      </c>
      <c r="AA74" s="20">
        <v>130000000</v>
      </c>
      <c r="AO74" s="1" t="s">
        <v>76</v>
      </c>
      <c r="AP74" s="2" t="s">
        <v>62</v>
      </c>
    </row>
    <row r="75" spans="3:43" s="1" customFormat="1" ht="12" x14ac:dyDescent="0.15">
      <c r="H75" s="25"/>
      <c r="I75" s="25"/>
      <c r="O75" s="25"/>
      <c r="P75" s="25"/>
      <c r="Q75" s="25"/>
      <c r="R75" s="25"/>
      <c r="S75" s="25"/>
      <c r="T75" s="25"/>
      <c r="U75" s="25"/>
      <c r="Z75" s="196" t="s">
        <v>41</v>
      </c>
      <c r="AA75" s="20">
        <v>140000000</v>
      </c>
      <c r="AO75" s="1" t="s">
        <v>77</v>
      </c>
      <c r="AP75" s="2" t="s">
        <v>63</v>
      </c>
    </row>
    <row r="76" spans="3:43" s="1" customFormat="1" ht="12" x14ac:dyDescent="0.15">
      <c r="H76" s="25"/>
      <c r="I76" s="25"/>
      <c r="O76" s="25"/>
      <c r="P76" s="25"/>
      <c r="Q76" s="25"/>
      <c r="R76" s="25"/>
      <c r="S76" s="25"/>
      <c r="T76" s="25"/>
      <c r="U76" s="25"/>
      <c r="Z76" s="196" t="s">
        <v>42</v>
      </c>
      <c r="AA76" s="20">
        <v>200000000</v>
      </c>
      <c r="AO76" s="1" t="s">
        <v>78</v>
      </c>
      <c r="AP76" s="2" t="s">
        <v>64</v>
      </c>
    </row>
    <row r="77" spans="3:43" s="1" customFormat="1" ht="12" x14ac:dyDescent="0.15">
      <c r="H77" s="25"/>
      <c r="I77" s="25"/>
      <c r="O77" s="25"/>
      <c r="P77" s="25"/>
      <c r="Q77" s="25"/>
      <c r="R77" s="25"/>
      <c r="S77" s="25"/>
      <c r="T77" s="25"/>
      <c r="U77" s="25"/>
      <c r="Z77" s="196" t="s">
        <v>43</v>
      </c>
      <c r="AA77" s="20">
        <v>210000000</v>
      </c>
      <c r="AO77" s="1" t="s">
        <v>79</v>
      </c>
      <c r="AP77" s="2" t="s">
        <v>65</v>
      </c>
    </row>
    <row r="78" spans="3:43" s="1" customFormat="1" ht="12" x14ac:dyDescent="0.15">
      <c r="H78" s="25"/>
      <c r="I78" s="25"/>
      <c r="O78" s="25"/>
      <c r="P78" s="25"/>
      <c r="Q78" s="25"/>
      <c r="R78" s="25"/>
      <c r="S78" s="25"/>
      <c r="T78" s="25"/>
      <c r="U78" s="25"/>
      <c r="Z78" s="196" t="s">
        <v>44</v>
      </c>
      <c r="AA78" s="20">
        <v>220000000</v>
      </c>
      <c r="AO78" s="1" t="s">
        <v>80</v>
      </c>
      <c r="AP78" s="2" t="s">
        <v>66</v>
      </c>
    </row>
    <row r="79" spans="3:43" s="1" customFormat="1" ht="12" x14ac:dyDescent="0.15">
      <c r="H79" s="25"/>
      <c r="I79" s="25"/>
      <c r="O79" s="25"/>
      <c r="P79" s="25"/>
      <c r="Q79" s="25"/>
      <c r="R79" s="25"/>
      <c r="S79" s="25"/>
      <c r="T79" s="25"/>
      <c r="U79" s="25"/>
      <c r="Z79" s="196" t="s">
        <v>45</v>
      </c>
      <c r="AA79" s="20">
        <v>230000000</v>
      </c>
      <c r="AO79" s="1" t="s">
        <v>81</v>
      </c>
      <c r="AP79" s="2">
        <v>10</v>
      </c>
    </row>
    <row r="80" spans="3:43" s="1" customFormat="1" ht="12" x14ac:dyDescent="0.15">
      <c r="H80" s="25"/>
      <c r="I80" s="25"/>
      <c r="O80" s="25"/>
      <c r="P80" s="25"/>
      <c r="Q80" s="25"/>
      <c r="R80" s="25"/>
      <c r="S80" s="25"/>
      <c r="T80" s="25"/>
      <c r="U80" s="25"/>
      <c r="Z80" s="196" t="s">
        <v>46</v>
      </c>
      <c r="AA80" s="20">
        <v>240000000</v>
      </c>
      <c r="AO80" s="1" t="s">
        <v>82</v>
      </c>
      <c r="AP80" s="2">
        <v>11</v>
      </c>
    </row>
    <row r="81" spans="1:118" s="1" customFormat="1" x14ac:dyDescent="0.15">
      <c r="C81" s="6"/>
      <c r="H81" s="25"/>
      <c r="I81" s="25"/>
      <c r="O81" s="25"/>
      <c r="P81" s="25"/>
      <c r="Q81" s="25"/>
      <c r="R81" s="25"/>
      <c r="S81" s="25"/>
      <c r="T81" s="25"/>
      <c r="U81" s="25"/>
      <c r="Z81" s="196"/>
      <c r="AA81" s="20"/>
      <c r="AO81" s="1" t="s">
        <v>83</v>
      </c>
      <c r="AP81" s="2">
        <v>12</v>
      </c>
    </row>
    <row r="82" spans="1:118" s="6" customFormat="1" x14ac:dyDescent="0.15">
      <c r="H82" s="25"/>
      <c r="I82" s="25"/>
      <c r="O82" s="25"/>
      <c r="P82" s="25"/>
      <c r="Q82" s="25"/>
      <c r="R82" s="25"/>
      <c r="S82" s="25"/>
      <c r="T82" s="25"/>
      <c r="U82" s="25"/>
      <c r="W82" s="1"/>
      <c r="X82" s="1"/>
      <c r="Y82" s="1"/>
      <c r="Z82" s="196"/>
      <c r="AA82" s="20"/>
      <c r="AB82" s="1"/>
      <c r="AC82" s="1"/>
      <c r="AD82" s="1"/>
      <c r="AE82" s="1"/>
      <c r="AF82" s="1"/>
      <c r="AG82" s="1"/>
      <c r="AH82" s="1"/>
      <c r="AI82" s="1"/>
      <c r="AJ82" s="1"/>
      <c r="AK82" s="1"/>
      <c r="AL82" s="1"/>
      <c r="AM82" s="1"/>
      <c r="AN82" s="1"/>
      <c r="AO82" s="1" t="s">
        <v>84</v>
      </c>
      <c r="AP82" s="2">
        <v>13</v>
      </c>
      <c r="AQ82" s="1"/>
    </row>
    <row r="83" spans="1:118" s="6" customFormat="1" x14ac:dyDescent="0.15">
      <c r="H83" s="25"/>
      <c r="I83" s="25"/>
      <c r="O83" s="25"/>
      <c r="P83" s="25"/>
      <c r="Q83" s="25"/>
      <c r="R83" s="25"/>
      <c r="S83" s="25"/>
      <c r="T83" s="25"/>
      <c r="U83" s="25"/>
      <c r="W83" s="1"/>
      <c r="X83" s="1"/>
      <c r="Y83" s="1"/>
      <c r="Z83" s="196"/>
      <c r="AA83" s="20"/>
      <c r="AB83" s="1"/>
      <c r="AC83" s="1"/>
      <c r="AD83" s="1"/>
      <c r="AE83" s="1"/>
      <c r="AF83" s="1"/>
      <c r="AG83" s="1"/>
      <c r="AH83" s="1"/>
      <c r="AI83" s="1"/>
      <c r="AJ83" s="1"/>
      <c r="AK83" s="1"/>
      <c r="AL83" s="1"/>
      <c r="AM83" s="1"/>
      <c r="AN83" s="1"/>
      <c r="AO83" s="1" t="s">
        <v>69</v>
      </c>
      <c r="AP83" s="2">
        <v>14</v>
      </c>
      <c r="AQ83" s="1"/>
    </row>
    <row r="84" spans="1:118" customFormat="1" x14ac:dyDescent="0.15">
      <c r="A84" s="7"/>
      <c r="B84" s="7"/>
      <c r="C84" s="6"/>
      <c r="D84" s="7"/>
      <c r="E84" s="7"/>
      <c r="F84" s="7"/>
      <c r="G84" s="7"/>
      <c r="H84" s="25"/>
      <c r="I84" s="25"/>
      <c r="J84" s="7"/>
      <c r="K84" s="7"/>
      <c r="L84" s="7"/>
      <c r="M84" s="7"/>
      <c r="N84" s="7"/>
      <c r="O84" s="25"/>
      <c r="P84" s="25"/>
      <c r="Q84" s="25"/>
      <c r="R84" s="25"/>
      <c r="S84" s="25"/>
      <c r="T84" s="25"/>
      <c r="U84" s="25"/>
      <c r="V84" s="7"/>
      <c r="W84" s="1"/>
      <c r="X84" s="1"/>
      <c r="Y84" s="1"/>
      <c r="Z84" s="196"/>
      <c r="AA84" s="20"/>
      <c r="AB84" s="1"/>
      <c r="AC84" s="1"/>
      <c r="AD84" s="1"/>
      <c r="AE84" s="1"/>
      <c r="AF84" s="1"/>
      <c r="AG84" s="1"/>
      <c r="AH84" s="1"/>
      <c r="AI84" s="1"/>
      <c r="AJ84" s="1"/>
      <c r="AK84" s="1"/>
      <c r="AL84" s="1"/>
      <c r="AM84" s="1"/>
      <c r="AN84" s="1"/>
      <c r="AO84" s="1" t="s">
        <v>85</v>
      </c>
      <c r="AP84" s="2">
        <v>15</v>
      </c>
      <c r="AQ84" s="1"/>
      <c r="AT84" s="7"/>
      <c r="AU84" s="7"/>
      <c r="AV84" s="7"/>
      <c r="AW84" s="7"/>
      <c r="AX84" s="7"/>
      <c r="AY84" s="7"/>
      <c r="AZ84" s="7"/>
      <c r="BA84" s="7"/>
      <c r="BB84" s="7"/>
      <c r="BC84" s="7"/>
      <c r="BD84" s="7"/>
      <c r="BE84" s="7"/>
      <c r="BF84" s="7"/>
      <c r="BG84" s="7"/>
      <c r="BH84" s="7"/>
      <c r="BI84" s="7"/>
      <c r="BJ84" s="7"/>
      <c r="BK84" s="7"/>
      <c r="BL84" s="7"/>
      <c r="BM84" s="7"/>
      <c r="BN84" s="7"/>
      <c r="BO84" s="7"/>
      <c r="BP84" s="7"/>
      <c r="BQ84" s="7"/>
      <c r="BR84" s="7"/>
      <c r="BS84" s="7"/>
      <c r="BT84" s="7"/>
      <c r="BU84" s="7"/>
      <c r="BV84" s="7"/>
      <c r="BW84" s="7"/>
      <c r="BX84" s="7"/>
      <c r="BY84" s="7"/>
      <c r="BZ84" s="7"/>
      <c r="CA84" s="7"/>
      <c r="CB84" s="7"/>
      <c r="CC84" s="7"/>
      <c r="CD84" s="7"/>
      <c r="CE84" s="7"/>
      <c r="CF84" s="7"/>
      <c r="CG84" s="7"/>
      <c r="CH84" s="7"/>
      <c r="CI84" s="7"/>
      <c r="CJ84" s="7"/>
      <c r="CK84" s="7"/>
      <c r="CL84" s="7"/>
      <c r="CM84" s="7"/>
      <c r="CN84" s="7"/>
      <c r="CO84" s="7"/>
      <c r="CP84" s="7"/>
      <c r="CQ84" s="7"/>
      <c r="CR84" s="7"/>
      <c r="CS84" s="7"/>
      <c r="CT84" s="7"/>
      <c r="CU84" s="7"/>
      <c r="CV84" s="7"/>
      <c r="CW84" s="7"/>
      <c r="CX84" s="7"/>
      <c r="CY84" s="7"/>
      <c r="CZ84" s="7"/>
      <c r="DA84" s="7"/>
      <c r="DB84" s="7"/>
      <c r="DC84" s="7"/>
      <c r="DD84" s="7"/>
      <c r="DE84" s="7"/>
      <c r="DF84" s="7"/>
      <c r="DG84" s="7"/>
      <c r="DH84" s="7"/>
      <c r="DI84" s="7"/>
      <c r="DJ84" s="7"/>
      <c r="DK84" s="7"/>
      <c r="DL84" s="7"/>
      <c r="DM84" s="7"/>
      <c r="DN84" s="7"/>
    </row>
    <row r="85" spans="1:118" customFormat="1" x14ac:dyDescent="0.15">
      <c r="A85" s="7"/>
      <c r="B85" s="7"/>
      <c r="C85" s="6"/>
      <c r="D85" s="7"/>
      <c r="E85" s="7"/>
      <c r="F85" s="7"/>
      <c r="G85" s="7"/>
      <c r="H85" s="25"/>
      <c r="I85" s="25"/>
      <c r="J85" s="7"/>
      <c r="K85" s="7"/>
      <c r="L85" s="7"/>
      <c r="M85" s="7"/>
      <c r="N85" s="7"/>
      <c r="O85" s="25"/>
      <c r="P85" s="25"/>
      <c r="Q85" s="25"/>
      <c r="R85" s="25"/>
      <c r="S85" s="25"/>
      <c r="T85" s="25"/>
      <c r="U85" s="25"/>
      <c r="V85" s="7"/>
      <c r="W85" s="1"/>
      <c r="X85" s="1"/>
      <c r="Y85" s="1"/>
      <c r="Z85" s="196"/>
      <c r="AA85" s="20"/>
      <c r="AB85" s="1"/>
      <c r="AC85" s="1"/>
      <c r="AD85" s="1"/>
      <c r="AE85" s="1"/>
      <c r="AF85" s="1"/>
      <c r="AG85" s="1"/>
      <c r="AH85" s="1"/>
      <c r="AI85" s="1"/>
      <c r="AJ85" s="1"/>
      <c r="AK85" s="1"/>
      <c r="AL85" s="1"/>
      <c r="AM85" s="1"/>
      <c r="AN85" s="1"/>
      <c r="AO85" s="1" t="s">
        <v>86</v>
      </c>
      <c r="AP85" s="2">
        <v>16</v>
      </c>
      <c r="AQ85" s="1"/>
      <c r="AT85" s="7"/>
      <c r="AU85" s="7"/>
      <c r="AV85" s="7"/>
      <c r="AW85" s="7"/>
      <c r="AX85" s="7"/>
      <c r="AY85" s="7"/>
      <c r="AZ85" s="7"/>
      <c r="BA85" s="7"/>
      <c r="BB85" s="7"/>
      <c r="BC85" s="7"/>
      <c r="BD85" s="7"/>
      <c r="BE85" s="7"/>
      <c r="BF85" s="7"/>
      <c r="BG85" s="7"/>
      <c r="BH85" s="7"/>
      <c r="BI85" s="7"/>
      <c r="BJ85" s="7"/>
      <c r="BK85" s="7"/>
      <c r="BL85" s="7"/>
      <c r="BM85" s="7"/>
      <c r="BN85" s="7"/>
      <c r="BO85" s="7"/>
      <c r="BP85" s="7"/>
      <c r="BQ85" s="7"/>
      <c r="BR85" s="7"/>
      <c r="BS85" s="7"/>
      <c r="BT85" s="7"/>
      <c r="BU85" s="7"/>
      <c r="BV85" s="7"/>
      <c r="BW85" s="7"/>
      <c r="BX85" s="7"/>
      <c r="BY85" s="7"/>
      <c r="BZ85" s="7"/>
      <c r="CA85" s="7"/>
      <c r="CB85" s="7"/>
      <c r="CC85" s="7"/>
      <c r="CD85" s="7"/>
      <c r="CE85" s="7"/>
      <c r="CF85" s="7"/>
      <c r="CG85" s="7"/>
      <c r="CH85" s="7"/>
      <c r="CI85" s="7"/>
      <c r="CJ85" s="7"/>
      <c r="CK85" s="7"/>
      <c r="CL85" s="7"/>
      <c r="CM85" s="7"/>
      <c r="CN85" s="7"/>
      <c r="CO85" s="7"/>
      <c r="CP85" s="7"/>
      <c r="CQ85" s="7"/>
      <c r="CR85" s="7"/>
      <c r="CS85" s="7"/>
      <c r="CT85" s="7"/>
      <c r="CU85" s="7"/>
      <c r="CV85" s="7"/>
      <c r="CW85" s="7"/>
      <c r="CX85" s="7"/>
      <c r="CY85" s="7"/>
      <c r="CZ85" s="7"/>
      <c r="DA85" s="7"/>
      <c r="DB85" s="7"/>
      <c r="DC85" s="7"/>
      <c r="DD85" s="7"/>
      <c r="DE85" s="7"/>
      <c r="DF85" s="7"/>
      <c r="DG85" s="7"/>
      <c r="DH85" s="7"/>
      <c r="DI85" s="7"/>
      <c r="DJ85" s="7"/>
      <c r="DK85" s="7"/>
      <c r="DL85" s="7"/>
      <c r="DM85" s="7"/>
      <c r="DN85" s="7"/>
    </row>
    <row r="86" spans="1:118" customFormat="1" x14ac:dyDescent="0.15">
      <c r="A86" s="7"/>
      <c r="B86" s="7"/>
      <c r="C86" s="6"/>
      <c r="D86" s="7"/>
      <c r="E86" s="7"/>
      <c r="F86" s="7"/>
      <c r="G86" s="7"/>
      <c r="H86" s="25"/>
      <c r="I86" s="25"/>
      <c r="J86" s="7"/>
      <c r="K86" s="7"/>
      <c r="L86" s="7"/>
      <c r="M86" s="7"/>
      <c r="N86" s="7"/>
      <c r="O86" s="25"/>
      <c r="P86" s="25"/>
      <c r="Q86" s="25"/>
      <c r="R86" s="25"/>
      <c r="S86" s="25"/>
      <c r="T86" s="25"/>
      <c r="U86" s="25"/>
      <c r="V86" s="7"/>
      <c r="W86" s="1"/>
      <c r="X86" s="1"/>
      <c r="Y86" s="1"/>
      <c r="Z86" s="196"/>
      <c r="AA86" s="20"/>
      <c r="AB86" s="1"/>
      <c r="AC86" s="1"/>
      <c r="AD86" s="1"/>
      <c r="AE86" s="1"/>
      <c r="AF86" s="1"/>
      <c r="AG86" s="1"/>
      <c r="AH86" s="1"/>
      <c r="AI86" s="1"/>
      <c r="AJ86" s="1"/>
      <c r="AK86" s="1"/>
      <c r="AL86" s="1"/>
      <c r="AM86" s="1"/>
      <c r="AN86" s="1"/>
      <c r="AO86" s="1" t="s">
        <v>87</v>
      </c>
      <c r="AP86" s="2">
        <v>17</v>
      </c>
      <c r="AQ86" s="1"/>
      <c r="AT86" s="7"/>
      <c r="AU86" s="7"/>
      <c r="AV86" s="7"/>
      <c r="AW86" s="7"/>
      <c r="AX86" s="7"/>
      <c r="AY86" s="7"/>
      <c r="AZ86" s="7"/>
      <c r="BA86" s="7"/>
      <c r="BB86" s="7"/>
      <c r="BC86" s="7"/>
      <c r="BD86" s="7"/>
      <c r="BE86" s="7"/>
      <c r="BF86" s="7"/>
      <c r="BG86" s="7"/>
      <c r="BH86" s="7"/>
      <c r="BI86" s="7"/>
      <c r="BJ86" s="7"/>
      <c r="BK86" s="7"/>
      <c r="BL86" s="7"/>
      <c r="BM86" s="7"/>
      <c r="BN86" s="7"/>
      <c r="BO86" s="7"/>
      <c r="BP86" s="7"/>
      <c r="BQ86" s="7"/>
      <c r="BR86" s="7"/>
      <c r="BS86" s="7"/>
      <c r="BT86" s="7"/>
      <c r="BU86" s="7"/>
      <c r="BV86" s="7"/>
      <c r="BW86" s="7"/>
      <c r="BX86" s="7"/>
      <c r="BY86" s="7"/>
      <c r="BZ86" s="7"/>
      <c r="CA86" s="7"/>
      <c r="CB86" s="7"/>
      <c r="CC86" s="7"/>
      <c r="CD86" s="7"/>
      <c r="CE86" s="7"/>
      <c r="CF86" s="7"/>
      <c r="CG86" s="7"/>
      <c r="CH86" s="7"/>
      <c r="CI86" s="7"/>
      <c r="CJ86" s="7"/>
      <c r="CK86" s="7"/>
      <c r="CL86" s="7"/>
      <c r="CM86" s="7"/>
      <c r="CN86" s="7"/>
      <c r="CO86" s="7"/>
      <c r="CP86" s="7"/>
      <c r="CQ86" s="7"/>
      <c r="CR86" s="7"/>
      <c r="CS86" s="7"/>
      <c r="CT86" s="7"/>
      <c r="CU86" s="7"/>
      <c r="CV86" s="7"/>
      <c r="CW86" s="7"/>
      <c r="CX86" s="7"/>
      <c r="CY86" s="7"/>
      <c r="CZ86" s="7"/>
      <c r="DA86" s="7"/>
      <c r="DB86" s="7"/>
      <c r="DC86" s="7"/>
      <c r="DD86" s="7"/>
      <c r="DE86" s="7"/>
      <c r="DF86" s="7"/>
      <c r="DG86" s="7"/>
      <c r="DH86" s="7"/>
      <c r="DI86" s="7"/>
      <c r="DJ86" s="7"/>
      <c r="DK86" s="7"/>
      <c r="DL86" s="7"/>
      <c r="DM86" s="7"/>
      <c r="DN86" s="7"/>
    </row>
    <row r="87" spans="1:118" customFormat="1" x14ac:dyDescent="0.15">
      <c r="A87" s="7"/>
      <c r="B87" s="7"/>
      <c r="C87" s="6"/>
      <c r="D87" s="7"/>
      <c r="E87" s="7"/>
      <c r="F87" s="7"/>
      <c r="G87" s="7"/>
      <c r="H87" s="25"/>
      <c r="I87" s="25"/>
      <c r="J87" s="7"/>
      <c r="K87" s="7"/>
      <c r="L87" s="7"/>
      <c r="M87" s="7"/>
      <c r="N87" s="7"/>
      <c r="O87" s="25"/>
      <c r="P87" s="25"/>
      <c r="Q87" s="25"/>
      <c r="R87" s="25"/>
      <c r="S87" s="25"/>
      <c r="T87" s="25"/>
      <c r="U87" s="25"/>
      <c r="V87" s="7"/>
      <c r="W87" s="1"/>
      <c r="X87" s="1"/>
      <c r="Y87" s="1"/>
      <c r="Z87" s="196"/>
      <c r="AA87" s="20"/>
      <c r="AB87" s="1"/>
      <c r="AC87" s="1"/>
      <c r="AD87" s="1"/>
      <c r="AE87" s="1"/>
      <c r="AF87" s="1"/>
      <c r="AG87" s="1"/>
      <c r="AH87" s="1"/>
      <c r="AI87" s="1"/>
      <c r="AJ87" s="1"/>
      <c r="AK87" s="1"/>
      <c r="AL87" s="1"/>
      <c r="AM87" s="1"/>
      <c r="AN87" s="1"/>
      <c r="AO87" s="1" t="s">
        <v>88</v>
      </c>
      <c r="AP87" s="2">
        <v>18</v>
      </c>
      <c r="AQ87" s="1"/>
      <c r="AT87" s="7"/>
      <c r="AU87" s="7"/>
      <c r="AV87" s="7"/>
      <c r="AW87" s="7"/>
      <c r="AX87" s="7"/>
      <c r="AY87" s="7"/>
      <c r="AZ87" s="7"/>
      <c r="BA87" s="7"/>
      <c r="BB87" s="7"/>
      <c r="BC87" s="7"/>
      <c r="BD87" s="7"/>
      <c r="BE87" s="7"/>
      <c r="BF87" s="7"/>
      <c r="BG87" s="7"/>
      <c r="BH87" s="7"/>
      <c r="BI87" s="7"/>
      <c r="BJ87" s="7"/>
      <c r="BK87" s="7"/>
      <c r="BL87" s="7"/>
      <c r="BM87" s="7"/>
      <c r="BN87" s="7"/>
      <c r="BO87" s="7"/>
      <c r="BP87" s="7"/>
      <c r="BQ87" s="7"/>
      <c r="BR87" s="7"/>
      <c r="BS87" s="7"/>
      <c r="BT87" s="7"/>
      <c r="BU87" s="7"/>
      <c r="BV87" s="7"/>
      <c r="BW87" s="7"/>
      <c r="BX87" s="7"/>
      <c r="BY87" s="7"/>
      <c r="BZ87" s="7"/>
      <c r="CA87" s="7"/>
      <c r="CB87" s="7"/>
      <c r="CC87" s="7"/>
      <c r="CD87" s="7"/>
      <c r="CE87" s="7"/>
      <c r="CF87" s="7"/>
      <c r="CG87" s="7"/>
      <c r="CH87" s="7"/>
      <c r="CI87" s="7"/>
      <c r="CJ87" s="7"/>
      <c r="CK87" s="7"/>
      <c r="CL87" s="7"/>
      <c r="CM87" s="7"/>
      <c r="CN87" s="7"/>
      <c r="CO87" s="7"/>
      <c r="CP87" s="7"/>
      <c r="CQ87" s="7"/>
      <c r="CR87" s="7"/>
      <c r="CS87" s="7"/>
      <c r="CT87" s="7"/>
      <c r="CU87" s="7"/>
      <c r="CV87" s="7"/>
      <c r="CW87" s="7"/>
      <c r="CX87" s="7"/>
      <c r="CY87" s="7"/>
      <c r="CZ87" s="7"/>
      <c r="DA87" s="7"/>
      <c r="DB87" s="7"/>
      <c r="DC87" s="7"/>
      <c r="DD87" s="7"/>
      <c r="DE87" s="7"/>
      <c r="DF87" s="7"/>
      <c r="DG87" s="7"/>
      <c r="DH87" s="7"/>
      <c r="DI87" s="7"/>
      <c r="DJ87" s="7"/>
      <c r="DK87" s="7"/>
      <c r="DL87" s="7"/>
      <c r="DM87" s="7"/>
      <c r="DN87" s="7"/>
    </row>
    <row r="88" spans="1:118" customFormat="1" x14ac:dyDescent="0.15">
      <c r="A88" s="7"/>
      <c r="B88" s="7"/>
      <c r="C88" s="6"/>
      <c r="D88" s="7"/>
      <c r="E88" s="7"/>
      <c r="F88" s="7"/>
      <c r="G88" s="7"/>
      <c r="H88" s="25"/>
      <c r="I88" s="25"/>
      <c r="J88" s="7"/>
      <c r="K88" s="7"/>
      <c r="L88" s="7"/>
      <c r="M88" s="7"/>
      <c r="N88" s="7"/>
      <c r="O88" s="25"/>
      <c r="P88" s="25"/>
      <c r="Q88" s="25"/>
      <c r="R88" s="25"/>
      <c r="S88" s="25"/>
      <c r="T88" s="25"/>
      <c r="U88" s="25"/>
      <c r="V88" s="7"/>
      <c r="W88" s="1"/>
      <c r="X88" s="1"/>
      <c r="Y88" s="1"/>
      <c r="Z88" s="196"/>
      <c r="AA88" s="20"/>
      <c r="AB88" s="1"/>
      <c r="AC88" s="1"/>
      <c r="AD88" s="1"/>
      <c r="AE88" s="1"/>
      <c r="AF88" s="1"/>
      <c r="AG88" s="1"/>
      <c r="AH88" s="1"/>
      <c r="AI88" s="1"/>
      <c r="AJ88" s="1"/>
      <c r="AK88" s="1"/>
      <c r="AL88" s="1"/>
      <c r="AM88" s="1"/>
      <c r="AN88" s="1"/>
      <c r="AO88" s="1" t="s">
        <v>89</v>
      </c>
      <c r="AP88" s="2">
        <v>19</v>
      </c>
      <c r="AQ88" s="1"/>
      <c r="AT88" s="7"/>
      <c r="AU88" s="7"/>
      <c r="AV88" s="7"/>
      <c r="AW88" s="7"/>
      <c r="AX88" s="7"/>
      <c r="AY88" s="7"/>
      <c r="AZ88" s="7"/>
      <c r="BA88" s="7"/>
      <c r="BB88" s="7"/>
      <c r="BC88" s="7"/>
      <c r="BD88" s="7"/>
      <c r="BE88" s="7"/>
      <c r="BF88" s="7"/>
      <c r="BG88" s="7"/>
      <c r="BH88" s="7"/>
      <c r="BI88" s="7"/>
      <c r="BJ88" s="7"/>
      <c r="BK88" s="7"/>
      <c r="BL88" s="7"/>
      <c r="BM88" s="7"/>
      <c r="BN88" s="7"/>
      <c r="BO88" s="7"/>
      <c r="BP88" s="7"/>
      <c r="BQ88" s="7"/>
      <c r="BR88" s="7"/>
      <c r="BS88" s="7"/>
      <c r="BT88" s="7"/>
      <c r="BU88" s="7"/>
      <c r="BV88" s="7"/>
      <c r="BW88" s="7"/>
      <c r="BX88" s="7"/>
      <c r="BY88" s="7"/>
      <c r="BZ88" s="7"/>
      <c r="CA88" s="7"/>
      <c r="CB88" s="7"/>
      <c r="CC88" s="7"/>
      <c r="CD88" s="7"/>
      <c r="CE88" s="7"/>
      <c r="CF88" s="7"/>
      <c r="CG88" s="7"/>
      <c r="CH88" s="7"/>
      <c r="CI88" s="7"/>
      <c r="CJ88" s="7"/>
      <c r="CK88" s="7"/>
      <c r="CL88" s="7"/>
      <c r="CM88" s="7"/>
      <c r="CN88" s="7"/>
      <c r="CO88" s="7"/>
      <c r="CP88" s="7"/>
      <c r="CQ88" s="7"/>
      <c r="CR88" s="7"/>
      <c r="CS88" s="7"/>
      <c r="CT88" s="7"/>
      <c r="CU88" s="7"/>
      <c r="CV88" s="7"/>
      <c r="CW88" s="7"/>
      <c r="CX88" s="7"/>
      <c r="CY88" s="7"/>
      <c r="CZ88" s="7"/>
      <c r="DA88" s="7"/>
      <c r="DB88" s="7"/>
      <c r="DC88" s="7"/>
      <c r="DD88" s="7"/>
      <c r="DE88" s="7"/>
      <c r="DF88" s="7"/>
      <c r="DG88" s="7"/>
      <c r="DH88" s="7"/>
      <c r="DI88" s="7"/>
      <c r="DJ88" s="7"/>
      <c r="DK88" s="7"/>
      <c r="DL88" s="7"/>
      <c r="DM88" s="7"/>
      <c r="DN88" s="7"/>
    </row>
    <row r="89" spans="1:118" customFormat="1" x14ac:dyDescent="0.15">
      <c r="A89" s="7"/>
      <c r="B89" s="7"/>
      <c r="C89" s="6"/>
      <c r="D89" s="7"/>
      <c r="E89" s="7"/>
      <c r="F89" s="7"/>
      <c r="G89" s="7"/>
      <c r="J89" s="7"/>
      <c r="K89" s="7"/>
      <c r="L89" s="7"/>
      <c r="M89" s="7"/>
      <c r="N89" s="7"/>
      <c r="V89" s="7"/>
      <c r="W89" s="1"/>
      <c r="X89" s="1"/>
      <c r="Y89" s="1"/>
      <c r="Z89" s="196"/>
      <c r="AA89" s="20"/>
      <c r="AB89" s="1"/>
      <c r="AC89" s="1"/>
      <c r="AD89" s="1"/>
      <c r="AE89" s="1"/>
      <c r="AF89" s="1"/>
      <c r="AG89" s="1"/>
      <c r="AH89" s="1"/>
      <c r="AI89" s="1"/>
      <c r="AJ89" s="1"/>
      <c r="AK89" s="1"/>
      <c r="AL89" s="1"/>
      <c r="AM89" s="1"/>
      <c r="AN89" s="1"/>
      <c r="AO89" s="1" t="s">
        <v>90</v>
      </c>
      <c r="AP89" s="2">
        <v>20</v>
      </c>
      <c r="AQ89" s="1"/>
      <c r="AT89" s="7"/>
      <c r="AU89" s="7"/>
      <c r="AV89" s="7"/>
      <c r="AW89" s="7"/>
      <c r="AX89" s="7"/>
      <c r="AY89" s="7"/>
      <c r="AZ89" s="7"/>
      <c r="BA89" s="7"/>
      <c r="BB89" s="7"/>
      <c r="BC89" s="7"/>
      <c r="BD89" s="7"/>
      <c r="BE89" s="7"/>
      <c r="BF89" s="7"/>
      <c r="BG89" s="7"/>
      <c r="BH89" s="7"/>
      <c r="BI89" s="7"/>
      <c r="BJ89" s="7"/>
      <c r="BK89" s="7"/>
      <c r="BL89" s="7"/>
      <c r="BM89" s="7"/>
      <c r="BN89" s="7"/>
      <c r="BO89" s="7"/>
      <c r="BP89" s="7"/>
      <c r="BQ89" s="7"/>
      <c r="BR89" s="7"/>
      <c r="BS89" s="7"/>
      <c r="BT89" s="7"/>
      <c r="BU89" s="7"/>
      <c r="BV89" s="7"/>
      <c r="BW89" s="7"/>
      <c r="BX89" s="7"/>
      <c r="BY89" s="7"/>
      <c r="BZ89" s="7"/>
      <c r="CA89" s="7"/>
      <c r="CB89" s="7"/>
      <c r="CC89" s="7"/>
      <c r="CD89" s="7"/>
      <c r="CE89" s="7"/>
      <c r="CF89" s="7"/>
      <c r="CG89" s="7"/>
      <c r="CH89" s="7"/>
      <c r="CI89" s="7"/>
      <c r="CJ89" s="7"/>
      <c r="CK89" s="7"/>
      <c r="CL89" s="7"/>
      <c r="CM89" s="7"/>
      <c r="CN89" s="7"/>
      <c r="CO89" s="7"/>
      <c r="CP89" s="7"/>
      <c r="CQ89" s="7"/>
      <c r="CR89" s="7"/>
      <c r="CS89" s="7"/>
      <c r="CT89" s="7"/>
      <c r="CU89" s="7"/>
      <c r="CV89" s="7"/>
      <c r="CW89" s="7"/>
      <c r="CX89" s="7"/>
      <c r="CY89" s="7"/>
      <c r="CZ89" s="7"/>
      <c r="DA89" s="7"/>
      <c r="DB89" s="7"/>
      <c r="DC89" s="7"/>
      <c r="DD89" s="7"/>
      <c r="DE89" s="7"/>
      <c r="DF89" s="7"/>
      <c r="DG89" s="7"/>
      <c r="DH89" s="7"/>
      <c r="DI89" s="7"/>
      <c r="DJ89" s="7"/>
      <c r="DK89" s="7"/>
      <c r="DL89" s="7"/>
      <c r="DM89" s="7"/>
      <c r="DN89" s="7"/>
    </row>
    <row r="90" spans="1:118" customFormat="1" x14ac:dyDescent="0.15">
      <c r="A90" s="7"/>
      <c r="B90" s="7"/>
      <c r="C90" s="6"/>
      <c r="D90" s="7"/>
      <c r="E90" s="7"/>
      <c r="F90" s="7"/>
      <c r="G90" s="7"/>
      <c r="J90" s="7"/>
      <c r="K90" s="7"/>
      <c r="L90" s="7"/>
      <c r="M90" s="7"/>
      <c r="N90" s="7"/>
      <c r="V90" s="7"/>
      <c r="W90" s="1"/>
      <c r="X90" s="1"/>
      <c r="Y90" s="1"/>
      <c r="Z90" s="196"/>
      <c r="AA90" s="20"/>
      <c r="AB90" s="1"/>
      <c r="AC90" s="1"/>
      <c r="AD90" s="1"/>
      <c r="AE90" s="1"/>
      <c r="AF90" s="1"/>
      <c r="AG90" s="1"/>
      <c r="AH90" s="1"/>
      <c r="AI90" s="1"/>
      <c r="AJ90" s="1"/>
      <c r="AK90" s="1"/>
      <c r="AL90" s="1"/>
      <c r="AM90" s="1"/>
      <c r="AN90" s="1"/>
      <c r="AO90" s="1" t="s">
        <v>91</v>
      </c>
      <c r="AP90" s="2">
        <v>21</v>
      </c>
      <c r="AQ90" s="1"/>
      <c r="AT90" s="7"/>
      <c r="AU90" s="7"/>
      <c r="AV90" s="7"/>
      <c r="AW90" s="7"/>
      <c r="AX90" s="7"/>
      <c r="AY90" s="7"/>
      <c r="AZ90" s="7"/>
      <c r="BA90" s="7"/>
      <c r="BB90" s="7"/>
      <c r="BC90" s="7"/>
      <c r="BD90" s="7"/>
      <c r="BE90" s="7"/>
      <c r="BF90" s="7"/>
      <c r="BG90" s="7"/>
      <c r="BH90" s="7"/>
      <c r="BI90" s="7"/>
      <c r="BJ90" s="7"/>
      <c r="BK90" s="7"/>
      <c r="BL90" s="7"/>
      <c r="BM90" s="7"/>
      <c r="BN90" s="7"/>
      <c r="BO90" s="7"/>
      <c r="BP90" s="7"/>
      <c r="BQ90" s="7"/>
      <c r="BR90" s="7"/>
      <c r="BS90" s="7"/>
      <c r="BT90" s="7"/>
      <c r="BU90" s="7"/>
      <c r="BV90" s="7"/>
      <c r="BW90" s="7"/>
      <c r="BX90" s="7"/>
      <c r="BY90" s="7"/>
      <c r="BZ90" s="7"/>
      <c r="CA90" s="7"/>
      <c r="CB90" s="7"/>
      <c r="CC90" s="7"/>
      <c r="CD90" s="7"/>
      <c r="CE90" s="7"/>
      <c r="CF90" s="7"/>
      <c r="CG90" s="7"/>
      <c r="CH90" s="7"/>
      <c r="CI90" s="7"/>
      <c r="CJ90" s="7"/>
      <c r="CK90" s="7"/>
      <c r="CL90" s="7"/>
      <c r="CM90" s="7"/>
      <c r="CN90" s="7"/>
      <c r="CO90" s="7"/>
      <c r="CP90" s="7"/>
      <c r="CQ90" s="7"/>
      <c r="CR90" s="7"/>
      <c r="CS90" s="7"/>
      <c r="CT90" s="7"/>
      <c r="CU90" s="7"/>
      <c r="CV90" s="7"/>
      <c r="CW90" s="7"/>
      <c r="CX90" s="7"/>
      <c r="CY90" s="7"/>
      <c r="CZ90" s="7"/>
      <c r="DA90" s="7"/>
      <c r="DB90" s="7"/>
      <c r="DC90" s="7"/>
      <c r="DD90" s="7"/>
      <c r="DE90" s="7"/>
      <c r="DF90" s="7"/>
      <c r="DG90" s="7"/>
      <c r="DH90" s="7"/>
      <c r="DI90" s="7"/>
      <c r="DJ90" s="7"/>
      <c r="DK90" s="7"/>
      <c r="DL90" s="7"/>
      <c r="DM90" s="7"/>
      <c r="DN90" s="7"/>
    </row>
    <row r="91" spans="1:118" customFormat="1" x14ac:dyDescent="0.15">
      <c r="A91" s="7"/>
      <c r="B91" s="7"/>
      <c r="C91" s="6"/>
      <c r="D91" s="7"/>
      <c r="E91" s="7"/>
      <c r="F91" s="7"/>
      <c r="G91" s="7"/>
      <c r="J91" s="7"/>
      <c r="K91" s="7"/>
      <c r="L91" s="7"/>
      <c r="M91" s="7"/>
      <c r="N91" s="7"/>
      <c r="V91" s="7"/>
      <c r="W91" s="1"/>
      <c r="X91" s="1"/>
      <c r="Y91" s="1"/>
      <c r="Z91" s="196"/>
      <c r="AA91" s="20"/>
      <c r="AB91" s="1"/>
      <c r="AC91" s="1"/>
      <c r="AD91" s="1"/>
      <c r="AE91" s="1"/>
      <c r="AF91" s="1"/>
      <c r="AG91" s="1"/>
      <c r="AH91" s="1"/>
      <c r="AI91" s="1"/>
      <c r="AJ91" s="1"/>
      <c r="AK91" s="1"/>
      <c r="AL91" s="1"/>
      <c r="AM91" s="1"/>
      <c r="AN91" s="1"/>
      <c r="AO91" s="1" t="s">
        <v>92</v>
      </c>
      <c r="AP91" s="2">
        <v>22</v>
      </c>
      <c r="AQ91" s="1"/>
      <c r="AT91" s="7"/>
      <c r="AU91" s="7"/>
      <c r="AV91" s="7"/>
      <c r="AW91" s="7"/>
      <c r="AX91" s="7"/>
      <c r="AY91" s="7"/>
      <c r="AZ91" s="7"/>
      <c r="BA91" s="7"/>
      <c r="BB91" s="7"/>
      <c r="BC91" s="7"/>
      <c r="BD91" s="7"/>
      <c r="BE91" s="7"/>
      <c r="BF91" s="7"/>
      <c r="BG91" s="7"/>
      <c r="BH91" s="7"/>
      <c r="BI91" s="7"/>
      <c r="BJ91" s="7"/>
      <c r="BK91" s="7"/>
      <c r="BL91" s="7"/>
      <c r="BM91" s="7"/>
      <c r="BN91" s="7"/>
      <c r="BO91" s="7"/>
      <c r="BP91" s="7"/>
      <c r="BQ91" s="7"/>
      <c r="BR91" s="7"/>
      <c r="BS91" s="7"/>
      <c r="BT91" s="7"/>
      <c r="BU91" s="7"/>
      <c r="BV91" s="7"/>
      <c r="BW91" s="7"/>
      <c r="BX91" s="7"/>
      <c r="BY91" s="7"/>
      <c r="BZ91" s="7"/>
      <c r="CA91" s="7"/>
      <c r="CB91" s="7"/>
      <c r="CC91" s="7"/>
      <c r="CD91" s="7"/>
      <c r="CE91" s="7"/>
      <c r="CF91" s="7"/>
      <c r="CG91" s="7"/>
      <c r="CH91" s="7"/>
      <c r="CI91" s="7"/>
      <c r="CJ91" s="7"/>
      <c r="CK91" s="7"/>
      <c r="CL91" s="7"/>
      <c r="CM91" s="7"/>
      <c r="CN91" s="7"/>
      <c r="CO91" s="7"/>
      <c r="CP91" s="7"/>
      <c r="CQ91" s="7"/>
      <c r="CR91" s="7"/>
      <c r="CS91" s="7"/>
      <c r="CT91" s="7"/>
      <c r="CU91" s="7"/>
      <c r="CV91" s="7"/>
      <c r="CW91" s="7"/>
      <c r="CX91" s="7"/>
      <c r="CY91" s="7"/>
      <c r="CZ91" s="7"/>
      <c r="DA91" s="7"/>
      <c r="DB91" s="7"/>
      <c r="DC91" s="7"/>
      <c r="DD91" s="7"/>
      <c r="DE91" s="7"/>
      <c r="DF91" s="7"/>
      <c r="DG91" s="7"/>
      <c r="DH91" s="7"/>
      <c r="DI91" s="7"/>
      <c r="DJ91" s="7"/>
      <c r="DK91" s="7"/>
      <c r="DL91" s="7"/>
      <c r="DM91" s="7"/>
      <c r="DN91" s="7"/>
    </row>
    <row r="92" spans="1:118" customFormat="1" x14ac:dyDescent="0.15">
      <c r="A92" s="7"/>
      <c r="B92" s="7"/>
      <c r="D92" s="7"/>
      <c r="E92" s="7"/>
      <c r="F92" s="7"/>
      <c r="G92" s="7"/>
      <c r="H92" s="7"/>
      <c r="I92" s="7"/>
      <c r="J92" s="7"/>
      <c r="K92" s="7"/>
      <c r="L92" s="7"/>
      <c r="M92" s="7"/>
      <c r="N92" s="7"/>
      <c r="O92" s="7"/>
      <c r="P92" s="7"/>
      <c r="Q92" s="7"/>
      <c r="R92" s="7"/>
      <c r="S92" s="7"/>
      <c r="T92" s="7"/>
      <c r="U92" s="7"/>
      <c r="V92" s="7"/>
      <c r="W92" s="1"/>
      <c r="X92" s="1"/>
      <c r="Y92" s="1"/>
      <c r="Z92" s="196"/>
      <c r="AA92" s="20"/>
      <c r="AB92" s="1"/>
      <c r="AC92" s="1"/>
      <c r="AD92" s="1"/>
      <c r="AE92" s="1"/>
      <c r="AF92" s="1"/>
      <c r="AG92" s="1"/>
      <c r="AH92" s="1"/>
      <c r="AI92" s="1"/>
      <c r="AJ92" s="1"/>
      <c r="AK92" s="1"/>
      <c r="AL92" s="1"/>
      <c r="AM92" s="1"/>
      <c r="AN92" s="1"/>
      <c r="AO92" s="1" t="s">
        <v>93</v>
      </c>
      <c r="AP92" s="2">
        <v>23</v>
      </c>
      <c r="AQ92" s="1"/>
      <c r="AT92" s="7"/>
      <c r="AU92" s="7"/>
      <c r="AV92" s="7"/>
      <c r="AW92" s="7"/>
      <c r="AX92" s="7"/>
      <c r="AY92" s="7"/>
      <c r="AZ92" s="7"/>
      <c r="BA92" s="7"/>
      <c r="BB92" s="7"/>
      <c r="BC92" s="7"/>
      <c r="BD92" s="7"/>
      <c r="BE92" s="7"/>
      <c r="BF92" s="7"/>
      <c r="BG92" s="7"/>
      <c r="BH92" s="7"/>
      <c r="BI92" s="7"/>
      <c r="BJ92" s="7"/>
      <c r="BK92" s="7"/>
      <c r="BL92" s="7"/>
      <c r="BM92" s="7"/>
      <c r="BN92" s="7"/>
      <c r="BO92" s="7"/>
      <c r="BP92" s="7"/>
      <c r="BQ92" s="7"/>
      <c r="BR92" s="7"/>
      <c r="BS92" s="7"/>
      <c r="BT92" s="7"/>
      <c r="BU92" s="7"/>
      <c r="BV92" s="7"/>
      <c r="BW92" s="7"/>
      <c r="BX92" s="7"/>
      <c r="BY92" s="7"/>
      <c r="BZ92" s="7"/>
      <c r="CA92" s="7"/>
      <c r="CB92" s="7"/>
      <c r="CC92" s="7"/>
      <c r="CD92" s="7"/>
      <c r="CE92" s="7"/>
      <c r="CF92" s="7"/>
      <c r="CG92" s="7"/>
      <c r="CH92" s="7"/>
      <c r="CI92" s="7"/>
      <c r="CJ92" s="7"/>
      <c r="CK92" s="7"/>
      <c r="CL92" s="7"/>
      <c r="CM92" s="7"/>
      <c r="CN92" s="7"/>
      <c r="CO92" s="7"/>
      <c r="CP92" s="7"/>
      <c r="CQ92" s="7"/>
      <c r="CR92" s="7"/>
      <c r="CS92" s="7"/>
      <c r="CT92" s="7"/>
      <c r="CU92" s="7"/>
      <c r="CV92" s="7"/>
      <c r="CW92" s="7"/>
      <c r="CX92" s="7"/>
      <c r="CY92" s="7"/>
      <c r="CZ92" s="7"/>
      <c r="DA92" s="7"/>
      <c r="DB92" s="7"/>
      <c r="DC92" s="7"/>
      <c r="DD92" s="7"/>
      <c r="DE92" s="7"/>
      <c r="DF92" s="7"/>
      <c r="DG92" s="7"/>
      <c r="DH92" s="7"/>
      <c r="DI92" s="7"/>
      <c r="DJ92" s="7"/>
      <c r="DK92" s="7"/>
      <c r="DL92" s="7"/>
      <c r="DM92" s="7"/>
      <c r="DN92" s="7"/>
    </row>
    <row r="93" spans="1:118" customFormat="1" x14ac:dyDescent="0.15">
      <c r="A93" s="7"/>
      <c r="B93" s="7"/>
      <c r="D93" s="7"/>
      <c r="E93" s="7" t="s">
        <v>905</v>
      </c>
      <c r="F93" s="7" t="s">
        <v>906</v>
      </c>
      <c r="G93" s="7"/>
      <c r="H93" s="7" t="s">
        <v>907</v>
      </c>
      <c r="I93" s="7"/>
      <c r="J93" s="7" t="s">
        <v>908</v>
      </c>
      <c r="K93" s="7"/>
      <c r="L93" s="7"/>
      <c r="M93" s="7"/>
      <c r="N93" s="7"/>
      <c r="O93" s="7"/>
      <c r="P93" s="7"/>
      <c r="Q93" s="7"/>
      <c r="R93" s="7"/>
      <c r="S93" s="7"/>
      <c r="T93" s="7"/>
      <c r="U93" s="7"/>
      <c r="V93" s="7"/>
      <c r="W93" s="1"/>
      <c r="X93" s="1"/>
      <c r="Y93" s="1"/>
      <c r="Z93" s="196"/>
      <c r="AA93" s="20"/>
      <c r="AB93" s="1"/>
      <c r="AC93" s="1"/>
      <c r="AD93" s="1"/>
      <c r="AE93" s="1"/>
      <c r="AF93" s="1"/>
      <c r="AG93" s="1"/>
      <c r="AH93" s="1"/>
      <c r="AI93" s="1"/>
      <c r="AJ93" s="1"/>
      <c r="AK93" s="1"/>
      <c r="AL93" s="1"/>
      <c r="AM93" s="1"/>
      <c r="AN93" s="1"/>
      <c r="AO93" s="1" t="s">
        <v>94</v>
      </c>
      <c r="AP93" s="2">
        <v>24</v>
      </c>
      <c r="AQ93" s="1"/>
      <c r="AT93" s="7"/>
      <c r="AU93" s="7"/>
      <c r="AV93" s="7"/>
      <c r="AW93" s="7"/>
      <c r="AX93" s="7"/>
      <c r="AY93" s="7"/>
      <c r="AZ93" s="7"/>
      <c r="BA93" s="7"/>
      <c r="BB93" s="7"/>
      <c r="BC93" s="7"/>
      <c r="BD93" s="7"/>
      <c r="BE93" s="7"/>
      <c r="BF93" s="7"/>
      <c r="BG93" s="7"/>
      <c r="BH93" s="7"/>
      <c r="BI93" s="7"/>
      <c r="BJ93" s="7"/>
      <c r="BK93" s="7"/>
      <c r="BL93" s="7"/>
      <c r="BM93" s="7"/>
      <c r="BN93" s="7"/>
      <c r="BO93" s="7"/>
      <c r="BP93" s="7"/>
      <c r="BQ93" s="7"/>
      <c r="BR93" s="7"/>
      <c r="BS93" s="7"/>
      <c r="BT93" s="7"/>
      <c r="BU93" s="7"/>
      <c r="BV93" s="7"/>
      <c r="BW93" s="7"/>
      <c r="BX93" s="7"/>
      <c r="BY93" s="7"/>
      <c r="BZ93" s="7"/>
      <c r="CA93" s="7"/>
      <c r="CB93" s="7"/>
      <c r="CC93" s="7"/>
      <c r="CD93" s="7"/>
      <c r="CE93" s="7"/>
      <c r="CF93" s="7"/>
      <c r="CG93" s="7"/>
      <c r="CH93" s="7"/>
      <c r="CI93" s="7"/>
      <c r="CJ93" s="7"/>
      <c r="CK93" s="7"/>
      <c r="CL93" s="7"/>
      <c r="CM93" s="7"/>
      <c r="CN93" s="7"/>
      <c r="CO93" s="7"/>
      <c r="CP93" s="7"/>
      <c r="CQ93" s="7"/>
      <c r="CR93" s="7"/>
      <c r="CS93" s="7"/>
      <c r="CT93" s="7"/>
      <c r="CU93" s="7"/>
      <c r="CV93" s="7"/>
      <c r="CW93" s="7"/>
      <c r="CX93" s="7"/>
      <c r="CY93" s="7"/>
      <c r="CZ93" s="7"/>
      <c r="DA93" s="7"/>
      <c r="DB93" s="7"/>
      <c r="DC93" s="7"/>
      <c r="DD93" s="7"/>
      <c r="DE93" s="7"/>
      <c r="DF93" s="7"/>
      <c r="DG93" s="7"/>
      <c r="DH93" s="7"/>
      <c r="DI93" s="7"/>
      <c r="DJ93" s="7"/>
      <c r="DK93" s="7"/>
      <c r="DL93" s="7"/>
      <c r="DM93" s="7"/>
      <c r="DN93" s="7"/>
    </row>
    <row r="94" spans="1:118" customFormat="1" x14ac:dyDescent="0.15">
      <c r="A94" s="7"/>
      <c r="B94" s="7"/>
      <c r="D94" s="7"/>
      <c r="E94" t="s">
        <v>593</v>
      </c>
      <c r="F94" s="35"/>
      <c r="G94" s="35"/>
      <c r="H94" s="197" t="s">
        <v>909</v>
      </c>
      <c r="I94" s="36"/>
      <c r="J94" t="s">
        <v>901</v>
      </c>
      <c r="K94" s="1"/>
      <c r="L94" s="7"/>
      <c r="M94" s="7"/>
      <c r="N94" s="7"/>
      <c r="O94" s="36"/>
      <c r="P94" s="36"/>
      <c r="Q94" s="36"/>
      <c r="R94" s="36"/>
      <c r="S94" s="36"/>
      <c r="T94" s="36"/>
      <c r="U94" s="36"/>
      <c r="V94" s="37"/>
      <c r="X94" s="1"/>
      <c r="Y94" s="1"/>
      <c r="Z94" s="196"/>
      <c r="AA94" s="20"/>
      <c r="AB94" s="1"/>
      <c r="AC94" s="1"/>
      <c r="AD94" s="1"/>
      <c r="AE94" s="1"/>
      <c r="AF94" s="1"/>
      <c r="AG94" s="1"/>
      <c r="AH94" s="1"/>
      <c r="AI94" s="1"/>
      <c r="AJ94" s="1"/>
      <c r="AK94" s="1"/>
      <c r="AL94" s="1"/>
      <c r="AM94" s="1"/>
      <c r="AN94" s="1"/>
      <c r="AO94" s="1" t="s">
        <v>95</v>
      </c>
      <c r="AP94" s="2">
        <v>25</v>
      </c>
      <c r="AQ94" s="1"/>
      <c r="AT94" s="7"/>
      <c r="AU94" s="7"/>
      <c r="AV94" s="7"/>
      <c r="AW94" s="7"/>
      <c r="AX94" s="7"/>
      <c r="AY94" s="7"/>
      <c r="AZ94" s="7"/>
      <c r="BA94" s="7"/>
      <c r="BB94" s="7"/>
      <c r="BC94" s="7"/>
      <c r="BD94" s="7"/>
      <c r="BE94" s="7"/>
      <c r="BF94" s="7"/>
      <c r="BG94" s="7"/>
      <c r="BH94" s="7"/>
      <c r="BI94" s="7"/>
      <c r="BJ94" s="7"/>
      <c r="BK94" s="7"/>
      <c r="BL94" s="7"/>
      <c r="BM94" s="7"/>
      <c r="BN94" s="7"/>
      <c r="BO94" s="7"/>
      <c r="BP94" s="7"/>
      <c r="BQ94" s="7"/>
      <c r="BR94" s="7"/>
      <c r="BS94" s="7"/>
      <c r="BT94" s="7"/>
      <c r="BU94" s="7"/>
      <c r="BV94" s="7"/>
      <c r="BW94" s="7"/>
      <c r="BX94" s="7"/>
      <c r="BY94" s="7"/>
      <c r="BZ94" s="7"/>
      <c r="CA94" s="7"/>
      <c r="CB94" s="7"/>
      <c r="CC94" s="7"/>
      <c r="CD94" s="7"/>
      <c r="CE94" s="7"/>
      <c r="CF94" s="7"/>
      <c r="CG94" s="7"/>
      <c r="CH94" s="7"/>
      <c r="CI94" s="7"/>
      <c r="CJ94" s="7"/>
      <c r="CK94" s="7"/>
      <c r="CL94" s="7"/>
      <c r="CM94" s="7"/>
      <c r="CN94" s="7"/>
      <c r="CO94" s="7"/>
      <c r="CP94" s="7"/>
      <c r="CQ94" s="7"/>
      <c r="CR94" s="7"/>
      <c r="CS94" s="7"/>
      <c r="CT94" s="7"/>
      <c r="CU94" s="7"/>
      <c r="CV94" s="7"/>
      <c r="CW94" s="7"/>
      <c r="CX94" s="7"/>
      <c r="CY94" s="7"/>
      <c r="CZ94" s="7"/>
      <c r="DA94" s="7"/>
      <c r="DB94" s="7"/>
      <c r="DC94" s="7"/>
      <c r="DD94" s="7"/>
      <c r="DE94" s="7"/>
      <c r="DF94" s="7"/>
      <c r="DG94" s="7"/>
      <c r="DH94" s="7"/>
      <c r="DI94" s="7"/>
      <c r="DJ94" s="7"/>
      <c r="DK94" s="7"/>
      <c r="DL94" s="7"/>
      <c r="DM94" s="7"/>
      <c r="DN94" s="7"/>
    </row>
    <row r="95" spans="1:118" customFormat="1" x14ac:dyDescent="0.15">
      <c r="A95" s="7"/>
      <c r="B95" s="7"/>
      <c r="D95" s="7"/>
      <c r="E95" t="s">
        <v>594</v>
      </c>
      <c r="F95" s="35"/>
      <c r="G95" s="35"/>
      <c r="H95" s="197" t="s">
        <v>910</v>
      </c>
      <c r="I95" s="36"/>
      <c r="J95" t="s">
        <v>901</v>
      </c>
      <c r="K95" s="1"/>
      <c r="L95" s="7"/>
      <c r="M95" s="7"/>
      <c r="N95" s="7"/>
      <c r="O95" s="36"/>
      <c r="P95" s="36"/>
      <c r="Q95" s="36"/>
      <c r="R95" s="36"/>
      <c r="S95" s="36"/>
      <c r="T95" s="36"/>
      <c r="U95" s="36"/>
      <c r="V95" s="37"/>
      <c r="X95" s="1"/>
      <c r="Y95" s="1"/>
      <c r="Z95" s="196"/>
      <c r="AA95" s="20"/>
      <c r="AB95" s="1"/>
      <c r="AC95" s="1"/>
      <c r="AD95" s="1"/>
      <c r="AE95" s="1"/>
      <c r="AF95" s="1"/>
      <c r="AG95" s="1"/>
      <c r="AH95" s="1"/>
      <c r="AI95" s="1"/>
      <c r="AJ95" s="1"/>
      <c r="AK95" s="1"/>
      <c r="AL95" s="1"/>
      <c r="AM95" s="1"/>
      <c r="AN95" s="1"/>
      <c r="AO95" s="1" t="s">
        <v>96</v>
      </c>
      <c r="AP95" s="2">
        <v>26</v>
      </c>
      <c r="AQ95" s="1"/>
      <c r="AT95" s="7"/>
      <c r="AU95" s="7"/>
      <c r="AV95" s="7"/>
      <c r="AW95" s="7"/>
      <c r="AX95" s="7"/>
      <c r="AY95" s="7"/>
      <c r="AZ95" s="7"/>
      <c r="BA95" s="7"/>
      <c r="BB95" s="7"/>
      <c r="BC95" s="7"/>
      <c r="BD95" s="7"/>
      <c r="BE95" s="7"/>
      <c r="BF95" s="7"/>
      <c r="BG95" s="7"/>
      <c r="BH95" s="7"/>
      <c r="BI95" s="7"/>
      <c r="BJ95" s="7"/>
      <c r="BK95" s="7"/>
      <c r="BL95" s="7"/>
      <c r="BM95" s="7"/>
      <c r="BN95" s="7"/>
      <c r="BO95" s="7"/>
      <c r="BP95" s="7"/>
      <c r="BQ95" s="7"/>
      <c r="BR95" s="7"/>
      <c r="BS95" s="7"/>
      <c r="BT95" s="7"/>
      <c r="BU95" s="7"/>
      <c r="BV95" s="7"/>
      <c r="BW95" s="7"/>
      <c r="BX95" s="7"/>
      <c r="BY95" s="7"/>
      <c r="BZ95" s="7"/>
      <c r="CA95" s="7"/>
      <c r="CB95" s="7"/>
      <c r="CC95" s="7"/>
      <c r="CD95" s="7"/>
      <c r="CE95" s="7"/>
      <c r="CF95" s="7"/>
      <c r="CG95" s="7"/>
      <c r="CH95" s="7"/>
      <c r="CI95" s="7"/>
      <c r="CJ95" s="7"/>
      <c r="CK95" s="7"/>
      <c r="CL95" s="7"/>
      <c r="CM95" s="7"/>
      <c r="CN95" s="7"/>
      <c r="CO95" s="7"/>
      <c r="CP95" s="7"/>
      <c r="CQ95" s="7"/>
      <c r="CR95" s="7"/>
      <c r="CS95" s="7"/>
      <c r="CT95" s="7"/>
      <c r="CU95" s="7"/>
      <c r="CV95" s="7"/>
      <c r="CW95" s="7"/>
      <c r="CX95" s="7"/>
      <c r="CY95" s="7"/>
      <c r="CZ95" s="7"/>
      <c r="DA95" s="7"/>
      <c r="DB95" s="7"/>
      <c r="DC95" s="7"/>
      <c r="DD95" s="7"/>
      <c r="DE95" s="7"/>
      <c r="DF95" s="7"/>
      <c r="DG95" s="7"/>
      <c r="DH95" s="7"/>
      <c r="DI95" s="7"/>
      <c r="DJ95" s="7"/>
      <c r="DK95" s="7"/>
      <c r="DL95" s="7"/>
      <c r="DM95" s="7"/>
      <c r="DN95" s="7"/>
    </row>
    <row r="96" spans="1:118" customFormat="1" x14ac:dyDescent="0.15">
      <c r="A96" s="7"/>
      <c r="B96" s="7"/>
      <c r="D96" s="7"/>
      <c r="E96" t="s">
        <v>595</v>
      </c>
      <c r="F96" s="35"/>
      <c r="G96" s="35"/>
      <c r="H96" s="197" t="s">
        <v>911</v>
      </c>
      <c r="I96" s="36"/>
      <c r="J96" t="s">
        <v>901</v>
      </c>
      <c r="K96" s="1"/>
      <c r="L96" s="7"/>
      <c r="M96" s="7"/>
      <c r="N96" s="7"/>
      <c r="O96" s="36"/>
      <c r="P96" s="36"/>
      <c r="Q96" s="36"/>
      <c r="R96" s="36"/>
      <c r="S96" s="36"/>
      <c r="T96" s="36"/>
      <c r="U96" s="36"/>
      <c r="V96" s="37"/>
      <c r="X96" s="1"/>
      <c r="Y96" s="1"/>
      <c r="Z96" s="196"/>
      <c r="AA96" s="20"/>
      <c r="AB96" s="1"/>
      <c r="AC96" s="1"/>
      <c r="AD96" s="1"/>
      <c r="AE96" s="1"/>
      <c r="AF96" s="1"/>
      <c r="AG96" s="1"/>
      <c r="AH96" s="1"/>
      <c r="AI96" s="1"/>
      <c r="AJ96" s="1"/>
      <c r="AK96" s="1"/>
      <c r="AL96" s="1"/>
      <c r="AM96" s="1"/>
      <c r="AN96" s="1"/>
      <c r="AO96" s="1" t="s">
        <v>97</v>
      </c>
      <c r="AP96" s="2">
        <v>27</v>
      </c>
      <c r="AQ96" s="1"/>
      <c r="AT96" s="7"/>
      <c r="AU96" s="7"/>
      <c r="AV96" s="7"/>
      <c r="AW96" s="7"/>
      <c r="AX96" s="7"/>
      <c r="AY96" s="7"/>
      <c r="AZ96" s="7"/>
      <c r="BA96" s="7"/>
      <c r="BB96" s="7"/>
      <c r="BC96" s="7"/>
      <c r="BD96" s="7"/>
      <c r="BE96" s="7"/>
      <c r="BF96" s="7"/>
      <c r="BG96" s="7"/>
      <c r="BH96" s="7"/>
      <c r="BI96" s="7"/>
      <c r="BJ96" s="7"/>
      <c r="BK96" s="7"/>
      <c r="BL96" s="7"/>
      <c r="BM96" s="7"/>
      <c r="BN96" s="7"/>
      <c r="BO96" s="7"/>
      <c r="BP96" s="7"/>
      <c r="BQ96" s="7"/>
      <c r="BR96" s="7"/>
      <c r="BS96" s="7"/>
      <c r="BT96" s="7"/>
      <c r="BU96" s="7"/>
      <c r="BV96" s="7"/>
      <c r="BW96" s="7"/>
      <c r="BX96" s="7"/>
      <c r="BY96" s="7"/>
      <c r="BZ96" s="7"/>
      <c r="CA96" s="7"/>
      <c r="CB96" s="7"/>
      <c r="CC96" s="7"/>
      <c r="CD96" s="7"/>
      <c r="CE96" s="7"/>
      <c r="CF96" s="7"/>
      <c r="CG96" s="7"/>
      <c r="CH96" s="7"/>
      <c r="CI96" s="7"/>
      <c r="CJ96" s="7"/>
      <c r="CK96" s="7"/>
      <c r="CL96" s="7"/>
      <c r="CM96" s="7"/>
      <c r="CN96" s="7"/>
      <c r="CO96" s="7"/>
      <c r="CP96" s="7"/>
      <c r="CQ96" s="7"/>
      <c r="CR96" s="7"/>
      <c r="CS96" s="7"/>
      <c r="CT96" s="7"/>
      <c r="CU96" s="7"/>
      <c r="CV96" s="7"/>
      <c r="CW96" s="7"/>
      <c r="CX96" s="7"/>
      <c r="CY96" s="7"/>
      <c r="CZ96" s="7"/>
      <c r="DA96" s="7"/>
      <c r="DB96" s="7"/>
      <c r="DC96" s="7"/>
      <c r="DD96" s="7"/>
      <c r="DE96" s="7"/>
      <c r="DF96" s="7"/>
      <c r="DG96" s="7"/>
      <c r="DH96" s="7"/>
      <c r="DI96" s="7"/>
      <c r="DJ96" s="7"/>
      <c r="DK96" s="7"/>
      <c r="DL96" s="7"/>
      <c r="DM96" s="7"/>
      <c r="DN96" s="7"/>
    </row>
    <row r="97" spans="1:118" customFormat="1" x14ac:dyDescent="0.15">
      <c r="A97" s="7"/>
      <c r="B97" s="7"/>
      <c r="D97" s="7"/>
      <c r="E97" t="s">
        <v>596</v>
      </c>
      <c r="F97" s="35"/>
      <c r="G97" s="35"/>
      <c r="H97" s="197" t="s">
        <v>912</v>
      </c>
      <c r="I97" s="36"/>
      <c r="J97" t="s">
        <v>901</v>
      </c>
      <c r="K97" s="1"/>
      <c r="L97" s="7"/>
      <c r="M97" s="7"/>
      <c r="N97" s="7"/>
      <c r="O97" s="36"/>
      <c r="P97" s="36"/>
      <c r="Q97" s="36"/>
      <c r="R97" s="36"/>
      <c r="S97" s="36"/>
      <c r="T97" s="36"/>
      <c r="U97" s="36"/>
      <c r="V97" s="37"/>
      <c r="X97" s="1"/>
      <c r="Y97" s="1"/>
      <c r="Z97" s="196"/>
      <c r="AA97" s="20"/>
      <c r="AB97" s="1"/>
      <c r="AC97" s="1"/>
      <c r="AD97" s="1"/>
      <c r="AE97" s="1"/>
      <c r="AF97" s="1"/>
      <c r="AG97" s="1"/>
      <c r="AH97" s="1"/>
      <c r="AI97" s="1"/>
      <c r="AJ97" s="1"/>
      <c r="AK97" s="1"/>
      <c r="AL97" s="1"/>
      <c r="AM97" s="1"/>
      <c r="AN97" s="1"/>
      <c r="AO97" s="1" t="s">
        <v>98</v>
      </c>
      <c r="AP97" s="2">
        <v>28</v>
      </c>
      <c r="AQ97" s="1"/>
      <c r="AT97" s="7"/>
      <c r="AU97" s="7"/>
      <c r="AV97" s="7"/>
      <c r="AW97" s="7"/>
      <c r="AX97" s="7"/>
      <c r="AY97" s="7"/>
      <c r="AZ97" s="7"/>
      <c r="BA97" s="7"/>
      <c r="BB97" s="7"/>
      <c r="BC97" s="7"/>
      <c r="BD97" s="7"/>
      <c r="BE97" s="7"/>
      <c r="BF97" s="7"/>
      <c r="BG97" s="7"/>
      <c r="BH97" s="7"/>
      <c r="BI97" s="7"/>
      <c r="BJ97" s="7"/>
      <c r="BK97" s="7"/>
      <c r="BL97" s="7"/>
      <c r="BM97" s="7"/>
      <c r="BN97" s="7"/>
      <c r="BO97" s="7"/>
      <c r="BP97" s="7"/>
      <c r="BQ97" s="7"/>
      <c r="BR97" s="7"/>
      <c r="BS97" s="7"/>
      <c r="BT97" s="7"/>
      <c r="BU97" s="7"/>
      <c r="BV97" s="7"/>
      <c r="BW97" s="7"/>
      <c r="BX97" s="7"/>
      <c r="BY97" s="7"/>
      <c r="BZ97" s="7"/>
      <c r="CA97" s="7"/>
      <c r="CB97" s="7"/>
      <c r="CC97" s="7"/>
      <c r="CD97" s="7"/>
      <c r="CE97" s="7"/>
      <c r="CF97" s="7"/>
      <c r="CG97" s="7"/>
      <c r="CH97" s="7"/>
      <c r="CI97" s="7"/>
      <c r="CJ97" s="7"/>
      <c r="CK97" s="7"/>
      <c r="CL97" s="7"/>
      <c r="CM97" s="7"/>
      <c r="CN97" s="7"/>
      <c r="CO97" s="7"/>
      <c r="CP97" s="7"/>
      <c r="CQ97" s="7"/>
      <c r="CR97" s="7"/>
      <c r="CS97" s="7"/>
      <c r="CT97" s="7"/>
      <c r="CU97" s="7"/>
      <c r="CV97" s="7"/>
      <c r="CW97" s="7"/>
      <c r="CX97" s="7"/>
      <c r="CY97" s="7"/>
      <c r="CZ97" s="7"/>
      <c r="DA97" s="7"/>
      <c r="DB97" s="7"/>
      <c r="DC97" s="7"/>
      <c r="DD97" s="7"/>
      <c r="DE97" s="7"/>
      <c r="DF97" s="7"/>
      <c r="DG97" s="7"/>
      <c r="DH97" s="7"/>
      <c r="DI97" s="7"/>
      <c r="DJ97" s="7"/>
      <c r="DK97" s="7"/>
      <c r="DL97" s="7"/>
      <c r="DM97" s="7"/>
      <c r="DN97" s="7"/>
    </row>
    <row r="98" spans="1:118" customFormat="1" x14ac:dyDescent="0.15">
      <c r="A98" s="7"/>
      <c r="B98" s="7"/>
      <c r="D98" s="7"/>
      <c r="E98" t="s">
        <v>597</v>
      </c>
      <c r="F98" s="35"/>
      <c r="G98" s="35"/>
      <c r="H98" s="197" t="s">
        <v>913</v>
      </c>
      <c r="I98" s="36"/>
      <c r="J98" t="s">
        <v>901</v>
      </c>
      <c r="K98" s="1"/>
      <c r="L98" s="7"/>
      <c r="M98" s="7"/>
      <c r="N98" s="7"/>
      <c r="O98" s="36"/>
      <c r="P98" s="36"/>
      <c r="Q98" s="36"/>
      <c r="R98" s="36"/>
      <c r="S98" s="36"/>
      <c r="T98" s="36"/>
      <c r="U98" s="36"/>
      <c r="V98" s="37"/>
      <c r="X98" s="1"/>
      <c r="Y98" s="1"/>
      <c r="Z98" s="196"/>
      <c r="AA98" s="20"/>
      <c r="AB98" s="1"/>
      <c r="AC98" s="1"/>
      <c r="AD98" s="1"/>
      <c r="AE98" s="1"/>
      <c r="AF98" s="1"/>
      <c r="AG98" s="1"/>
      <c r="AH98" s="1"/>
      <c r="AI98" s="1"/>
      <c r="AJ98" s="1"/>
      <c r="AK98" s="1"/>
      <c r="AL98" s="1"/>
      <c r="AM98" s="1"/>
      <c r="AN98" s="1"/>
      <c r="AO98" s="1" t="s">
        <v>99</v>
      </c>
      <c r="AP98" s="2">
        <v>29</v>
      </c>
      <c r="AQ98" s="1"/>
      <c r="AT98" s="7"/>
      <c r="AU98" s="7"/>
      <c r="AV98" s="7"/>
      <c r="AW98" s="7"/>
      <c r="AX98" s="7"/>
      <c r="AY98" s="7"/>
      <c r="AZ98" s="7"/>
      <c r="BA98" s="7"/>
      <c r="BB98" s="7"/>
      <c r="BC98" s="7"/>
      <c r="BD98" s="7"/>
      <c r="BE98" s="7"/>
      <c r="BF98" s="7"/>
      <c r="BG98" s="7"/>
      <c r="BH98" s="7"/>
      <c r="BI98" s="7"/>
      <c r="BJ98" s="7"/>
      <c r="BK98" s="7"/>
      <c r="BL98" s="7"/>
      <c r="BM98" s="7"/>
      <c r="BN98" s="7"/>
      <c r="BO98" s="7"/>
      <c r="BP98" s="7"/>
      <c r="BQ98" s="7"/>
      <c r="BR98" s="7"/>
      <c r="BS98" s="7"/>
      <c r="BT98" s="7"/>
      <c r="BU98" s="7"/>
      <c r="BV98" s="7"/>
      <c r="BW98" s="7"/>
      <c r="BX98" s="7"/>
      <c r="BY98" s="7"/>
      <c r="BZ98" s="7"/>
      <c r="CA98" s="7"/>
      <c r="CB98" s="7"/>
      <c r="CC98" s="7"/>
      <c r="CD98" s="7"/>
      <c r="CE98" s="7"/>
      <c r="CF98" s="7"/>
      <c r="CG98" s="7"/>
      <c r="CH98" s="7"/>
      <c r="CI98" s="7"/>
      <c r="CJ98" s="7"/>
      <c r="CK98" s="7"/>
      <c r="CL98" s="7"/>
      <c r="CM98" s="7"/>
      <c r="CN98" s="7"/>
      <c r="CO98" s="7"/>
      <c r="CP98" s="7"/>
      <c r="CQ98" s="7"/>
      <c r="CR98" s="7"/>
      <c r="CS98" s="7"/>
      <c r="CT98" s="7"/>
      <c r="CU98" s="7"/>
      <c r="CV98" s="7"/>
      <c r="CW98" s="7"/>
      <c r="CX98" s="7"/>
      <c r="CY98" s="7"/>
      <c r="CZ98" s="7"/>
      <c r="DA98" s="7"/>
      <c r="DB98" s="7"/>
      <c r="DC98" s="7"/>
      <c r="DD98" s="7"/>
      <c r="DE98" s="7"/>
      <c r="DF98" s="7"/>
      <c r="DG98" s="7"/>
      <c r="DH98" s="7"/>
      <c r="DI98" s="7"/>
      <c r="DJ98" s="7"/>
      <c r="DK98" s="7"/>
      <c r="DL98" s="7"/>
      <c r="DM98" s="7"/>
      <c r="DN98" s="7"/>
    </row>
    <row r="99" spans="1:118" customFormat="1" x14ac:dyDescent="0.15">
      <c r="A99" s="7"/>
      <c r="B99" s="7"/>
      <c r="D99" s="7"/>
      <c r="E99" t="s">
        <v>598</v>
      </c>
      <c r="F99" s="35"/>
      <c r="G99" s="35"/>
      <c r="H99" s="197" t="s">
        <v>914</v>
      </c>
      <c r="I99" s="36"/>
      <c r="J99" t="s">
        <v>901</v>
      </c>
      <c r="K99" s="1"/>
      <c r="L99" s="7"/>
      <c r="M99" s="7"/>
      <c r="N99" s="7"/>
      <c r="O99" s="36"/>
      <c r="P99" s="36"/>
      <c r="Q99" s="36"/>
      <c r="R99" s="36"/>
      <c r="S99" s="36"/>
      <c r="T99" s="36"/>
      <c r="U99" s="36"/>
      <c r="V99" s="37"/>
      <c r="X99" s="1"/>
      <c r="Y99" s="1"/>
      <c r="Z99" s="196"/>
      <c r="AA99" s="20"/>
      <c r="AB99" s="1"/>
      <c r="AC99" s="1"/>
      <c r="AD99" s="1"/>
      <c r="AE99" s="1"/>
      <c r="AF99" s="1"/>
      <c r="AG99" s="1"/>
      <c r="AH99" s="1"/>
      <c r="AI99" s="1"/>
      <c r="AJ99" s="1"/>
      <c r="AK99" s="1"/>
      <c r="AL99" s="1"/>
      <c r="AM99" s="1"/>
      <c r="AN99" s="1"/>
      <c r="AO99" s="1" t="s">
        <v>70</v>
      </c>
      <c r="AP99" s="2">
        <v>30</v>
      </c>
      <c r="AQ99" s="1"/>
      <c r="AT99" s="7"/>
      <c r="AU99" s="7"/>
      <c r="AV99" s="7"/>
      <c r="AW99" s="7"/>
      <c r="AX99" s="7"/>
      <c r="AY99" s="7"/>
      <c r="AZ99" s="7"/>
      <c r="BA99" s="7"/>
      <c r="BB99" s="7"/>
      <c r="BC99" s="7"/>
      <c r="BD99" s="7"/>
      <c r="BE99" s="7"/>
      <c r="BF99" s="7"/>
      <c r="BG99" s="7"/>
      <c r="BH99" s="7"/>
      <c r="BI99" s="7"/>
      <c r="BJ99" s="7"/>
      <c r="BK99" s="7"/>
      <c r="BL99" s="7"/>
      <c r="BM99" s="7"/>
      <c r="BN99" s="7"/>
      <c r="BO99" s="7"/>
      <c r="BP99" s="7"/>
      <c r="BQ99" s="7"/>
      <c r="BR99" s="7"/>
      <c r="BS99" s="7"/>
      <c r="BT99" s="7"/>
      <c r="BU99" s="7"/>
      <c r="BV99" s="7"/>
      <c r="BW99" s="7"/>
      <c r="BX99" s="7"/>
      <c r="BY99" s="7"/>
      <c r="BZ99" s="7"/>
      <c r="CA99" s="7"/>
      <c r="CB99" s="7"/>
      <c r="CC99" s="7"/>
      <c r="CD99" s="7"/>
      <c r="CE99" s="7"/>
      <c r="CF99" s="7"/>
      <c r="CG99" s="7"/>
      <c r="CH99" s="7"/>
      <c r="CI99" s="7"/>
      <c r="CJ99" s="7"/>
      <c r="CK99" s="7"/>
      <c r="CL99" s="7"/>
      <c r="CM99" s="7"/>
      <c r="CN99" s="7"/>
      <c r="CO99" s="7"/>
      <c r="CP99" s="7"/>
      <c r="CQ99" s="7"/>
      <c r="CR99" s="7"/>
      <c r="CS99" s="7"/>
      <c r="CT99" s="7"/>
      <c r="CU99" s="7"/>
      <c r="CV99" s="7"/>
      <c r="CW99" s="7"/>
      <c r="CX99" s="7"/>
      <c r="CY99" s="7"/>
      <c r="CZ99" s="7"/>
      <c r="DA99" s="7"/>
      <c r="DB99" s="7"/>
      <c r="DC99" s="7"/>
      <c r="DD99" s="7"/>
      <c r="DE99" s="7"/>
      <c r="DF99" s="7"/>
      <c r="DG99" s="7"/>
      <c r="DH99" s="7"/>
      <c r="DI99" s="7"/>
      <c r="DJ99" s="7"/>
      <c r="DK99" s="7"/>
      <c r="DL99" s="7"/>
      <c r="DM99" s="7"/>
      <c r="DN99" s="7"/>
    </row>
    <row r="100" spans="1:118" customFormat="1" x14ac:dyDescent="0.15">
      <c r="A100" s="7"/>
      <c r="B100" s="7"/>
      <c r="D100" s="7"/>
      <c r="E100" t="s">
        <v>741</v>
      </c>
      <c r="F100" s="35"/>
      <c r="G100" s="35"/>
      <c r="H100" s="197" t="s">
        <v>915</v>
      </c>
      <c r="I100" s="36"/>
      <c r="J100" t="s">
        <v>901</v>
      </c>
      <c r="K100" s="1"/>
      <c r="L100" s="7"/>
      <c r="M100" s="7"/>
      <c r="N100" s="7"/>
      <c r="O100" s="36"/>
      <c r="P100" s="36"/>
      <c r="Q100" s="36"/>
      <c r="R100" s="36"/>
      <c r="S100" s="36"/>
      <c r="T100" s="36"/>
      <c r="U100" s="36"/>
      <c r="V100" s="37"/>
      <c r="X100" s="1"/>
      <c r="Y100" s="1"/>
      <c r="Z100" s="196"/>
      <c r="AA100" s="20"/>
      <c r="AB100" s="1"/>
      <c r="AC100" s="1"/>
      <c r="AD100" s="1"/>
      <c r="AE100" s="1"/>
      <c r="AF100" s="1"/>
      <c r="AG100" s="1"/>
      <c r="AH100" s="1"/>
      <c r="AI100" s="1"/>
      <c r="AJ100" s="1"/>
      <c r="AK100" s="1"/>
      <c r="AL100" s="1"/>
      <c r="AM100" s="1"/>
      <c r="AN100" s="1"/>
      <c r="AO100" s="1" t="s">
        <v>100</v>
      </c>
      <c r="AP100" s="2">
        <v>31</v>
      </c>
      <c r="AQ100" s="1"/>
      <c r="AT100" s="7"/>
      <c r="AU100" s="7"/>
      <c r="AV100" s="7"/>
      <c r="AW100" s="7"/>
      <c r="AX100" s="7"/>
      <c r="AY100" s="7"/>
      <c r="AZ100" s="7"/>
      <c r="BA100" s="7"/>
      <c r="BB100" s="7"/>
      <c r="BC100" s="7"/>
      <c r="BD100" s="7"/>
      <c r="BE100" s="7"/>
      <c r="BF100" s="7"/>
      <c r="BG100" s="7"/>
      <c r="BH100" s="7"/>
      <c r="BI100" s="7"/>
      <c r="BJ100" s="7"/>
      <c r="BK100" s="7"/>
      <c r="BL100" s="7"/>
      <c r="BM100" s="7"/>
      <c r="BN100" s="7"/>
      <c r="BO100" s="7"/>
      <c r="BP100" s="7"/>
      <c r="BQ100" s="7"/>
      <c r="BR100" s="7"/>
      <c r="BS100" s="7"/>
      <c r="BT100" s="7"/>
      <c r="BU100" s="7"/>
      <c r="BV100" s="7"/>
      <c r="BW100" s="7"/>
      <c r="BX100" s="7"/>
      <c r="BY100" s="7"/>
      <c r="BZ100" s="7"/>
      <c r="CA100" s="7"/>
      <c r="CB100" s="7"/>
      <c r="CC100" s="7"/>
      <c r="CD100" s="7"/>
      <c r="CE100" s="7"/>
      <c r="CF100" s="7"/>
      <c r="CG100" s="7"/>
      <c r="CH100" s="7"/>
      <c r="CI100" s="7"/>
      <c r="CJ100" s="7"/>
      <c r="CK100" s="7"/>
      <c r="CL100" s="7"/>
      <c r="CM100" s="7"/>
      <c r="CN100" s="7"/>
      <c r="CO100" s="7"/>
      <c r="CP100" s="7"/>
      <c r="CQ100" s="7"/>
      <c r="CR100" s="7"/>
      <c r="CS100" s="7"/>
      <c r="CT100" s="7"/>
      <c r="CU100" s="7"/>
      <c r="CV100" s="7"/>
      <c r="CW100" s="7"/>
      <c r="CX100" s="7"/>
      <c r="CY100" s="7"/>
      <c r="CZ100" s="7"/>
      <c r="DA100" s="7"/>
      <c r="DB100" s="7"/>
      <c r="DC100" s="7"/>
      <c r="DD100" s="7"/>
      <c r="DE100" s="7"/>
      <c r="DF100" s="7"/>
      <c r="DG100" s="7"/>
      <c r="DH100" s="7"/>
      <c r="DI100" s="7"/>
      <c r="DJ100" s="7"/>
      <c r="DK100" s="7"/>
      <c r="DL100" s="7"/>
      <c r="DM100" s="7"/>
      <c r="DN100" s="7"/>
    </row>
    <row r="101" spans="1:118" customFormat="1" x14ac:dyDescent="0.15">
      <c r="A101" s="7"/>
      <c r="B101" s="7"/>
      <c r="D101" s="7"/>
      <c r="E101" t="s">
        <v>742</v>
      </c>
      <c r="F101" s="35"/>
      <c r="G101" s="35"/>
      <c r="H101" s="197" t="s">
        <v>916</v>
      </c>
      <c r="I101" s="36"/>
      <c r="J101" t="s">
        <v>901</v>
      </c>
      <c r="K101" s="1"/>
      <c r="L101" s="7"/>
      <c r="M101" s="7"/>
      <c r="N101" s="7"/>
      <c r="O101" s="36"/>
      <c r="P101" s="36"/>
      <c r="Q101" s="36"/>
      <c r="R101" s="36"/>
      <c r="S101" s="36"/>
      <c r="T101" s="36"/>
      <c r="U101" s="36"/>
      <c r="V101" s="37"/>
      <c r="X101" s="1"/>
      <c r="Y101" s="1"/>
      <c r="Z101" s="196"/>
      <c r="AA101" s="20"/>
      <c r="AB101" s="1"/>
      <c r="AC101" s="1"/>
      <c r="AD101" s="1"/>
      <c r="AE101" s="1"/>
      <c r="AF101" s="1"/>
      <c r="AG101" s="1"/>
      <c r="AH101" s="1"/>
      <c r="AI101" s="1"/>
      <c r="AJ101" s="1"/>
      <c r="AK101" s="1"/>
      <c r="AL101" s="1"/>
      <c r="AM101" s="1"/>
      <c r="AN101" s="1"/>
      <c r="AO101" s="1" t="s">
        <v>101</v>
      </c>
      <c r="AP101" s="2">
        <v>32</v>
      </c>
      <c r="AQ101" s="1"/>
      <c r="AT101" s="7"/>
      <c r="AU101" s="7"/>
      <c r="AV101" s="7"/>
      <c r="AW101" s="7"/>
      <c r="AX101" s="7"/>
      <c r="AY101" s="7"/>
      <c r="AZ101" s="7"/>
      <c r="BA101" s="7"/>
      <c r="BB101" s="7"/>
      <c r="BC101" s="7"/>
      <c r="BD101" s="7"/>
      <c r="BE101" s="7"/>
      <c r="BF101" s="7"/>
      <c r="BG101" s="7"/>
      <c r="BH101" s="7"/>
      <c r="BI101" s="7"/>
      <c r="BJ101" s="7"/>
      <c r="BK101" s="7"/>
      <c r="BL101" s="7"/>
      <c r="BM101" s="7"/>
      <c r="BN101" s="7"/>
      <c r="BO101" s="7"/>
      <c r="BP101" s="7"/>
      <c r="BQ101" s="7"/>
      <c r="BR101" s="7"/>
      <c r="BS101" s="7"/>
      <c r="BT101" s="7"/>
      <c r="BU101" s="7"/>
      <c r="BV101" s="7"/>
      <c r="BW101" s="7"/>
      <c r="BX101" s="7"/>
      <c r="BY101" s="7"/>
      <c r="BZ101" s="7"/>
      <c r="CA101" s="7"/>
      <c r="CB101" s="7"/>
      <c r="CC101" s="7"/>
      <c r="CD101" s="7"/>
      <c r="CE101" s="7"/>
      <c r="CF101" s="7"/>
      <c r="CG101" s="7"/>
      <c r="CH101" s="7"/>
      <c r="CI101" s="7"/>
      <c r="CJ101" s="7"/>
      <c r="CK101" s="7"/>
      <c r="CL101" s="7"/>
      <c r="CM101" s="7"/>
      <c r="CN101" s="7"/>
      <c r="CO101" s="7"/>
      <c r="CP101" s="7"/>
      <c r="CQ101" s="7"/>
      <c r="CR101" s="7"/>
      <c r="CS101" s="7"/>
      <c r="CT101" s="7"/>
      <c r="CU101" s="7"/>
      <c r="CV101" s="7"/>
      <c r="CW101" s="7"/>
      <c r="CX101" s="7"/>
      <c r="CY101" s="7"/>
      <c r="CZ101" s="7"/>
      <c r="DA101" s="7"/>
      <c r="DB101" s="7"/>
      <c r="DC101" s="7"/>
      <c r="DD101" s="7"/>
      <c r="DE101" s="7"/>
      <c r="DF101" s="7"/>
      <c r="DG101" s="7"/>
      <c r="DH101" s="7"/>
      <c r="DI101" s="7"/>
      <c r="DJ101" s="7"/>
      <c r="DK101" s="7"/>
      <c r="DL101" s="7"/>
      <c r="DM101" s="7"/>
      <c r="DN101" s="7"/>
    </row>
    <row r="102" spans="1:118" customFormat="1" x14ac:dyDescent="0.15">
      <c r="A102" s="7"/>
      <c r="B102" s="7"/>
      <c r="D102" s="7"/>
      <c r="E102" t="s">
        <v>743</v>
      </c>
      <c r="F102" s="35"/>
      <c r="G102" s="35"/>
      <c r="H102" s="197" t="s">
        <v>917</v>
      </c>
      <c r="I102" s="36"/>
      <c r="J102" t="s">
        <v>901</v>
      </c>
      <c r="K102" s="1"/>
      <c r="L102" s="7"/>
      <c r="M102" s="7"/>
      <c r="N102" s="7"/>
      <c r="O102" s="36"/>
      <c r="P102" s="36"/>
      <c r="Q102" s="36"/>
      <c r="R102" s="36"/>
      <c r="S102" s="36"/>
      <c r="T102" s="36"/>
      <c r="U102" s="36"/>
      <c r="V102" s="37"/>
      <c r="X102" s="1"/>
      <c r="Y102" s="1"/>
      <c r="Z102" s="196"/>
      <c r="AA102" s="20"/>
      <c r="AB102" s="1"/>
      <c r="AC102" s="1"/>
      <c r="AD102" s="1"/>
      <c r="AE102" s="1"/>
      <c r="AF102" s="1"/>
      <c r="AG102" s="1"/>
      <c r="AH102" s="1"/>
      <c r="AI102" s="1"/>
      <c r="AJ102" s="1"/>
      <c r="AK102" s="1"/>
      <c r="AL102" s="1"/>
      <c r="AM102" s="1"/>
      <c r="AN102" s="1"/>
      <c r="AO102" s="1" t="s">
        <v>102</v>
      </c>
      <c r="AP102" s="2">
        <v>33</v>
      </c>
      <c r="AQ102" s="1"/>
      <c r="AT102" s="7"/>
      <c r="AU102" s="7"/>
      <c r="AV102" s="7"/>
      <c r="AW102" s="7"/>
      <c r="AX102" s="7"/>
      <c r="AY102" s="7"/>
      <c r="AZ102" s="7"/>
      <c r="BA102" s="7"/>
      <c r="BB102" s="7"/>
      <c r="BC102" s="7"/>
      <c r="BD102" s="7"/>
      <c r="BE102" s="7"/>
      <c r="BF102" s="7"/>
      <c r="BG102" s="7"/>
      <c r="BH102" s="7"/>
      <c r="BI102" s="7"/>
      <c r="BJ102" s="7"/>
      <c r="BK102" s="7"/>
      <c r="BL102" s="7"/>
      <c r="BM102" s="7"/>
      <c r="BN102" s="7"/>
      <c r="BO102" s="7"/>
      <c r="BP102" s="7"/>
      <c r="BQ102" s="7"/>
      <c r="BR102" s="7"/>
      <c r="BS102" s="7"/>
      <c r="BT102" s="7"/>
      <c r="BU102" s="7"/>
      <c r="BV102" s="7"/>
      <c r="BW102" s="7"/>
      <c r="BX102" s="7"/>
      <c r="BY102" s="7"/>
      <c r="BZ102" s="7"/>
      <c r="CA102" s="7"/>
      <c r="CB102" s="7"/>
      <c r="CC102" s="7"/>
      <c r="CD102" s="7"/>
      <c r="CE102" s="7"/>
      <c r="CF102" s="7"/>
      <c r="CG102" s="7"/>
      <c r="CH102" s="7"/>
      <c r="CI102" s="7"/>
      <c r="CJ102" s="7"/>
      <c r="CK102" s="7"/>
      <c r="CL102" s="7"/>
      <c r="CM102" s="7"/>
      <c r="CN102" s="7"/>
      <c r="CO102" s="7"/>
      <c r="CP102" s="7"/>
      <c r="CQ102" s="7"/>
      <c r="CR102" s="7"/>
      <c r="CS102" s="7"/>
      <c r="CT102" s="7"/>
      <c r="CU102" s="7"/>
      <c r="CV102" s="7"/>
      <c r="CW102" s="7"/>
      <c r="CX102" s="7"/>
      <c r="CY102" s="7"/>
      <c r="CZ102" s="7"/>
      <c r="DA102" s="7"/>
      <c r="DB102" s="7"/>
      <c r="DC102" s="7"/>
      <c r="DD102" s="7"/>
      <c r="DE102" s="7"/>
      <c r="DF102" s="7"/>
      <c r="DG102" s="7"/>
      <c r="DH102" s="7"/>
      <c r="DI102" s="7"/>
      <c r="DJ102" s="7"/>
      <c r="DK102" s="7"/>
      <c r="DL102" s="7"/>
      <c r="DM102" s="7"/>
      <c r="DN102" s="7"/>
    </row>
    <row r="103" spans="1:118" customFormat="1" x14ac:dyDescent="0.15">
      <c r="A103" s="7"/>
      <c r="B103" s="7"/>
      <c r="C103" s="7"/>
      <c r="D103" s="7"/>
      <c r="E103" t="s">
        <v>599</v>
      </c>
      <c r="F103" s="35"/>
      <c r="G103" s="35"/>
      <c r="H103" s="197" t="s">
        <v>918</v>
      </c>
      <c r="I103" s="36"/>
      <c r="J103" t="s">
        <v>901</v>
      </c>
      <c r="K103" s="1"/>
      <c r="L103" s="7"/>
      <c r="M103" s="7"/>
      <c r="N103" s="7"/>
      <c r="O103" s="36"/>
      <c r="P103" s="36"/>
      <c r="Q103" s="36"/>
      <c r="R103" s="36"/>
      <c r="S103" s="36"/>
      <c r="T103" s="36"/>
      <c r="U103" s="36"/>
      <c r="V103" s="37"/>
      <c r="X103" s="1"/>
      <c r="Y103" s="1"/>
      <c r="Z103" s="196"/>
      <c r="AA103" s="20"/>
      <c r="AB103" s="1"/>
      <c r="AC103" s="1"/>
      <c r="AD103" s="1"/>
      <c r="AE103" s="1"/>
      <c r="AF103" s="1"/>
      <c r="AG103" s="1"/>
      <c r="AH103" s="1"/>
      <c r="AI103" s="1"/>
      <c r="AJ103" s="1"/>
      <c r="AK103" s="1"/>
      <c r="AL103" s="1"/>
      <c r="AM103" s="1"/>
      <c r="AN103" s="1"/>
      <c r="AO103" s="1" t="s">
        <v>103</v>
      </c>
      <c r="AP103" s="2">
        <v>34</v>
      </c>
      <c r="AQ103" s="1"/>
      <c r="AT103" s="7"/>
      <c r="AU103" s="7"/>
      <c r="AV103" s="7"/>
      <c r="AW103" s="7"/>
      <c r="AX103" s="7"/>
      <c r="AY103" s="7"/>
      <c r="AZ103" s="7"/>
      <c r="BA103" s="7"/>
      <c r="BB103" s="7"/>
      <c r="BC103" s="7"/>
      <c r="BD103" s="7"/>
      <c r="BE103" s="7"/>
      <c r="BF103" s="7"/>
      <c r="BG103" s="7"/>
      <c r="BH103" s="7"/>
      <c r="BI103" s="7"/>
      <c r="BJ103" s="7"/>
      <c r="BK103" s="7"/>
      <c r="BL103" s="7"/>
      <c r="BM103" s="7"/>
      <c r="BN103" s="7"/>
      <c r="BO103" s="7"/>
      <c r="BP103" s="7"/>
      <c r="BQ103" s="7"/>
      <c r="BR103" s="7"/>
      <c r="BS103" s="7"/>
      <c r="BT103" s="7"/>
      <c r="BU103" s="7"/>
      <c r="BV103" s="7"/>
      <c r="BW103" s="7"/>
      <c r="BX103" s="7"/>
      <c r="BY103" s="7"/>
      <c r="BZ103" s="7"/>
      <c r="CA103" s="7"/>
      <c r="CB103" s="7"/>
      <c r="CC103" s="7"/>
      <c r="CD103" s="7"/>
      <c r="CE103" s="7"/>
      <c r="CF103" s="7"/>
      <c r="CG103" s="7"/>
      <c r="CH103" s="7"/>
      <c r="CI103" s="7"/>
      <c r="CJ103" s="7"/>
      <c r="CK103" s="7"/>
      <c r="CL103" s="7"/>
      <c r="CM103" s="7"/>
      <c r="CN103" s="7"/>
      <c r="CO103" s="7"/>
      <c r="CP103" s="7"/>
      <c r="CQ103" s="7"/>
      <c r="CR103" s="7"/>
      <c r="CS103" s="7"/>
      <c r="CT103" s="7"/>
      <c r="CU103" s="7"/>
      <c r="CV103" s="7"/>
      <c r="CW103" s="7"/>
      <c r="CX103" s="7"/>
      <c r="CY103" s="7"/>
      <c r="CZ103" s="7"/>
      <c r="DA103" s="7"/>
      <c r="DB103" s="7"/>
      <c r="DC103" s="7"/>
      <c r="DD103" s="7"/>
      <c r="DE103" s="7"/>
      <c r="DF103" s="7"/>
      <c r="DG103" s="7"/>
      <c r="DH103" s="7"/>
      <c r="DI103" s="7"/>
      <c r="DJ103" s="7"/>
      <c r="DK103" s="7"/>
      <c r="DL103" s="7"/>
      <c r="DM103" s="7"/>
      <c r="DN103" s="7"/>
    </row>
    <row r="104" spans="1:118" customFormat="1" x14ac:dyDescent="0.15">
      <c r="A104" s="7"/>
      <c r="B104" s="7"/>
      <c r="C104" s="7"/>
      <c r="D104" s="7"/>
      <c r="E104" t="s">
        <v>744</v>
      </c>
      <c r="F104" s="35"/>
      <c r="G104" s="35"/>
      <c r="H104" s="197" t="s">
        <v>919</v>
      </c>
      <c r="I104" s="36"/>
      <c r="J104" t="s">
        <v>901</v>
      </c>
      <c r="K104" s="1"/>
      <c r="L104" s="7"/>
      <c r="M104" s="7"/>
      <c r="N104" s="7"/>
      <c r="O104" s="36"/>
      <c r="P104" s="36"/>
      <c r="Q104" s="36"/>
      <c r="R104" s="36"/>
      <c r="S104" s="36"/>
      <c r="T104" s="36"/>
      <c r="U104" s="36"/>
      <c r="V104" s="37"/>
      <c r="X104" s="1"/>
      <c r="Y104" s="1"/>
      <c r="Z104" s="196"/>
      <c r="AA104" s="20"/>
      <c r="AB104" s="1"/>
      <c r="AC104" s="1"/>
      <c r="AD104" s="1"/>
      <c r="AE104" s="1"/>
      <c r="AF104" s="1"/>
      <c r="AG104" s="1"/>
      <c r="AH104" s="1"/>
      <c r="AI104" s="1"/>
      <c r="AJ104" s="1"/>
      <c r="AK104" s="1"/>
      <c r="AL104" s="1"/>
      <c r="AM104" s="1"/>
      <c r="AN104" s="1"/>
      <c r="AO104" s="1" t="s">
        <v>104</v>
      </c>
      <c r="AP104" s="2">
        <v>35</v>
      </c>
      <c r="AQ104" s="1"/>
      <c r="AT104" s="7"/>
      <c r="AU104" s="7"/>
      <c r="AV104" s="7"/>
      <c r="AW104" s="7"/>
      <c r="AX104" s="7"/>
      <c r="AY104" s="7"/>
      <c r="AZ104" s="7"/>
      <c r="BA104" s="7"/>
      <c r="BB104" s="7"/>
      <c r="BC104" s="7"/>
      <c r="BD104" s="7"/>
      <c r="BE104" s="7"/>
      <c r="BF104" s="7"/>
      <c r="BG104" s="7"/>
      <c r="BH104" s="7"/>
      <c r="BI104" s="7"/>
      <c r="BJ104" s="7"/>
      <c r="BK104" s="7"/>
      <c r="BL104" s="7"/>
      <c r="BM104" s="7"/>
      <c r="BN104" s="7"/>
      <c r="BO104" s="7"/>
      <c r="BP104" s="7"/>
      <c r="BQ104" s="7"/>
      <c r="BR104" s="7"/>
      <c r="BS104" s="7"/>
      <c r="BT104" s="7"/>
      <c r="BU104" s="7"/>
      <c r="BV104" s="7"/>
      <c r="BW104" s="7"/>
      <c r="BX104" s="7"/>
      <c r="BY104" s="7"/>
      <c r="BZ104" s="7"/>
      <c r="CA104" s="7"/>
      <c r="CB104" s="7"/>
      <c r="CC104" s="7"/>
      <c r="CD104" s="7"/>
      <c r="CE104" s="7"/>
      <c r="CF104" s="7"/>
      <c r="CG104" s="7"/>
      <c r="CH104" s="7"/>
      <c r="CI104" s="7"/>
      <c r="CJ104" s="7"/>
      <c r="CK104" s="7"/>
      <c r="CL104" s="7"/>
      <c r="CM104" s="7"/>
      <c r="CN104" s="7"/>
      <c r="CO104" s="7"/>
      <c r="CP104" s="7"/>
      <c r="CQ104" s="7"/>
      <c r="CR104" s="7"/>
      <c r="CS104" s="7"/>
      <c r="CT104" s="7"/>
      <c r="CU104" s="7"/>
      <c r="CV104" s="7"/>
      <c r="CW104" s="7"/>
      <c r="CX104" s="7"/>
      <c r="CY104" s="7"/>
      <c r="CZ104" s="7"/>
      <c r="DA104" s="7"/>
      <c r="DB104" s="7"/>
      <c r="DC104" s="7"/>
      <c r="DD104" s="7"/>
      <c r="DE104" s="7"/>
      <c r="DF104" s="7"/>
      <c r="DG104" s="7"/>
      <c r="DH104" s="7"/>
      <c r="DI104" s="7"/>
      <c r="DJ104" s="7"/>
      <c r="DK104" s="7"/>
      <c r="DL104" s="7"/>
      <c r="DM104" s="7"/>
      <c r="DN104" s="7"/>
    </row>
    <row r="105" spans="1:118" customFormat="1" x14ac:dyDescent="0.15">
      <c r="A105" s="7"/>
      <c r="B105" s="7"/>
      <c r="C105" s="7"/>
      <c r="D105" s="7"/>
      <c r="E105" t="s">
        <v>745</v>
      </c>
      <c r="F105" s="35"/>
      <c r="G105" s="35"/>
      <c r="H105" s="197" t="s">
        <v>920</v>
      </c>
      <c r="I105" s="36"/>
      <c r="J105" t="s">
        <v>901</v>
      </c>
      <c r="K105" s="1"/>
      <c r="L105" s="7"/>
      <c r="M105" s="7"/>
      <c r="N105" s="7"/>
      <c r="O105" s="36"/>
      <c r="P105" s="36"/>
      <c r="Q105" s="36"/>
      <c r="R105" s="36"/>
      <c r="S105" s="36"/>
      <c r="T105" s="36"/>
      <c r="U105" s="36"/>
      <c r="V105" s="37"/>
      <c r="X105" s="1"/>
      <c r="Y105" s="1"/>
      <c r="Z105" s="196"/>
      <c r="AA105" s="20"/>
      <c r="AB105" s="1"/>
      <c r="AC105" s="1"/>
      <c r="AD105" s="1"/>
      <c r="AE105" s="1"/>
      <c r="AF105" s="1"/>
      <c r="AG105" s="1"/>
      <c r="AH105" s="1"/>
      <c r="AI105" s="1"/>
      <c r="AJ105" s="1"/>
      <c r="AK105" s="1"/>
      <c r="AL105" s="1"/>
      <c r="AM105" s="1"/>
      <c r="AN105" s="1"/>
      <c r="AO105" s="1" t="s">
        <v>105</v>
      </c>
      <c r="AP105" s="2">
        <v>36</v>
      </c>
      <c r="AQ105" s="1"/>
      <c r="AT105" s="7"/>
      <c r="AU105" s="7"/>
      <c r="AV105" s="7"/>
      <c r="AW105" s="7"/>
      <c r="AX105" s="7"/>
      <c r="AY105" s="7"/>
      <c r="AZ105" s="7"/>
      <c r="BA105" s="7"/>
      <c r="BB105" s="7"/>
      <c r="BC105" s="7"/>
      <c r="BD105" s="7"/>
      <c r="BE105" s="7"/>
      <c r="BF105" s="7"/>
      <c r="BG105" s="7"/>
      <c r="BH105" s="7"/>
      <c r="BI105" s="7"/>
      <c r="BJ105" s="7"/>
      <c r="BK105" s="7"/>
      <c r="BL105" s="7"/>
      <c r="BM105" s="7"/>
      <c r="BN105" s="7"/>
      <c r="BO105" s="7"/>
      <c r="BP105" s="7"/>
      <c r="BQ105" s="7"/>
      <c r="BR105" s="7"/>
      <c r="BS105" s="7"/>
      <c r="BT105" s="7"/>
      <c r="BU105" s="7"/>
      <c r="BV105" s="7"/>
      <c r="BW105" s="7"/>
      <c r="BX105" s="7"/>
      <c r="BY105" s="7"/>
      <c r="BZ105" s="7"/>
      <c r="CA105" s="7"/>
      <c r="CB105" s="7"/>
      <c r="CC105" s="7"/>
      <c r="CD105" s="7"/>
      <c r="CE105" s="7"/>
      <c r="CF105" s="7"/>
      <c r="CG105" s="7"/>
      <c r="CH105" s="7"/>
      <c r="CI105" s="7"/>
      <c r="CJ105" s="7"/>
      <c r="CK105" s="7"/>
      <c r="CL105" s="7"/>
      <c r="CM105" s="7"/>
      <c r="CN105" s="7"/>
      <c r="CO105" s="7"/>
      <c r="CP105" s="7"/>
      <c r="CQ105" s="7"/>
      <c r="CR105" s="7"/>
      <c r="CS105" s="7"/>
      <c r="CT105" s="7"/>
      <c r="CU105" s="7"/>
      <c r="CV105" s="7"/>
      <c r="CW105" s="7"/>
      <c r="CX105" s="7"/>
      <c r="CY105" s="7"/>
      <c r="CZ105" s="7"/>
      <c r="DA105" s="7"/>
      <c r="DB105" s="7"/>
      <c r="DC105" s="7"/>
      <c r="DD105" s="7"/>
      <c r="DE105" s="7"/>
      <c r="DF105" s="7"/>
      <c r="DG105" s="7"/>
      <c r="DH105" s="7"/>
      <c r="DI105" s="7"/>
      <c r="DJ105" s="7"/>
      <c r="DK105" s="7"/>
      <c r="DL105" s="7"/>
      <c r="DM105" s="7"/>
      <c r="DN105" s="7"/>
    </row>
    <row r="106" spans="1:118" customFormat="1" x14ac:dyDescent="0.15">
      <c r="A106" s="7"/>
      <c r="B106" s="7"/>
      <c r="C106" s="7"/>
      <c r="D106" s="7"/>
      <c r="E106" t="s">
        <v>746</v>
      </c>
      <c r="F106" s="35"/>
      <c r="G106" s="35"/>
      <c r="H106" s="197" t="s">
        <v>921</v>
      </c>
      <c r="I106" s="36"/>
      <c r="J106" t="s">
        <v>901</v>
      </c>
      <c r="K106" s="1"/>
      <c r="L106" s="7"/>
      <c r="M106" s="7"/>
      <c r="N106" s="7"/>
      <c r="O106" s="36"/>
      <c r="P106" s="36"/>
      <c r="Q106" s="36"/>
      <c r="R106" s="36"/>
      <c r="S106" s="36"/>
      <c r="T106" s="36"/>
      <c r="U106" s="36"/>
      <c r="V106" s="37"/>
      <c r="X106" s="1"/>
      <c r="Y106" s="1"/>
      <c r="Z106" s="196"/>
      <c r="AA106" s="20"/>
      <c r="AB106" s="1"/>
      <c r="AC106" s="1"/>
      <c r="AD106" s="1"/>
      <c r="AE106" s="1"/>
      <c r="AF106" s="1"/>
      <c r="AG106" s="1"/>
      <c r="AH106" s="1"/>
      <c r="AI106" s="1"/>
      <c r="AJ106" s="1"/>
      <c r="AK106" s="1"/>
      <c r="AL106" s="1"/>
      <c r="AM106" s="1"/>
      <c r="AN106" s="1"/>
      <c r="AO106" s="1" t="s">
        <v>106</v>
      </c>
      <c r="AP106" s="2">
        <v>37</v>
      </c>
      <c r="AQ106" s="1"/>
      <c r="AT106" s="7"/>
      <c r="AU106" s="7"/>
      <c r="AV106" s="7"/>
      <c r="AW106" s="7"/>
      <c r="AX106" s="7"/>
      <c r="AY106" s="7"/>
      <c r="AZ106" s="7"/>
      <c r="BA106" s="7"/>
      <c r="BB106" s="7"/>
      <c r="BC106" s="7"/>
      <c r="BD106" s="7"/>
      <c r="BE106" s="7"/>
      <c r="BF106" s="7"/>
      <c r="BG106" s="7"/>
      <c r="BH106" s="7"/>
      <c r="BI106" s="7"/>
      <c r="BJ106" s="7"/>
      <c r="BK106" s="7"/>
      <c r="BL106" s="7"/>
      <c r="BM106" s="7"/>
      <c r="BN106" s="7"/>
      <c r="BO106" s="7"/>
      <c r="BP106" s="7"/>
      <c r="BQ106" s="7"/>
      <c r="BR106" s="7"/>
      <c r="BS106" s="7"/>
      <c r="BT106" s="7"/>
      <c r="BU106" s="7"/>
      <c r="BV106" s="7"/>
      <c r="BW106" s="7"/>
      <c r="BX106" s="7"/>
      <c r="BY106" s="7"/>
      <c r="BZ106" s="7"/>
      <c r="CA106" s="7"/>
      <c r="CB106" s="7"/>
      <c r="CC106" s="7"/>
      <c r="CD106" s="7"/>
      <c r="CE106" s="7"/>
      <c r="CF106" s="7"/>
      <c r="CG106" s="7"/>
      <c r="CH106" s="7"/>
      <c r="CI106" s="7"/>
      <c r="CJ106" s="7"/>
      <c r="CK106" s="7"/>
      <c r="CL106" s="7"/>
      <c r="CM106" s="7"/>
      <c r="CN106" s="7"/>
      <c r="CO106" s="7"/>
      <c r="CP106" s="7"/>
      <c r="CQ106" s="7"/>
      <c r="CR106" s="7"/>
      <c r="CS106" s="7"/>
      <c r="CT106" s="7"/>
      <c r="CU106" s="7"/>
      <c r="CV106" s="7"/>
      <c r="CW106" s="7"/>
      <c r="CX106" s="7"/>
      <c r="CY106" s="7"/>
      <c r="CZ106" s="7"/>
      <c r="DA106" s="7"/>
      <c r="DB106" s="7"/>
      <c r="DC106" s="7"/>
      <c r="DD106" s="7"/>
      <c r="DE106" s="7"/>
      <c r="DF106" s="7"/>
      <c r="DG106" s="7"/>
      <c r="DH106" s="7"/>
      <c r="DI106" s="7"/>
      <c r="DJ106" s="7"/>
      <c r="DK106" s="7"/>
      <c r="DL106" s="7"/>
      <c r="DM106" s="7"/>
      <c r="DN106" s="7"/>
    </row>
    <row r="107" spans="1:118" customFormat="1" x14ac:dyDescent="0.15">
      <c r="A107" s="7"/>
      <c r="B107" s="7"/>
      <c r="C107" s="7"/>
      <c r="D107" s="7"/>
      <c r="E107" t="s">
        <v>600</v>
      </c>
      <c r="F107" s="35"/>
      <c r="G107" s="35"/>
      <c r="H107" s="197" t="s">
        <v>922</v>
      </c>
      <c r="I107" s="36"/>
      <c r="J107" t="s">
        <v>901</v>
      </c>
      <c r="K107" s="1"/>
      <c r="L107" s="7"/>
      <c r="M107" s="7"/>
      <c r="N107" s="7"/>
      <c r="O107" s="36"/>
      <c r="P107" s="36"/>
      <c r="Q107" s="36"/>
      <c r="R107" s="36"/>
      <c r="S107" s="36"/>
      <c r="T107" s="36"/>
      <c r="U107" s="36"/>
      <c r="V107" s="37"/>
      <c r="X107" s="1"/>
      <c r="Y107" s="1"/>
      <c r="Z107" s="196"/>
      <c r="AA107" s="20"/>
      <c r="AB107" s="1"/>
      <c r="AC107" s="1"/>
      <c r="AD107" s="1"/>
      <c r="AE107" s="1"/>
      <c r="AF107" s="1"/>
      <c r="AG107" s="1"/>
      <c r="AH107" s="1"/>
      <c r="AI107" s="1"/>
      <c r="AJ107" s="1"/>
      <c r="AK107" s="1"/>
      <c r="AL107" s="1"/>
      <c r="AM107" s="1"/>
      <c r="AN107" s="1"/>
      <c r="AO107" s="1" t="s">
        <v>107</v>
      </c>
      <c r="AP107" s="2">
        <v>38</v>
      </c>
      <c r="AQ107" s="1"/>
      <c r="AT107" s="7"/>
      <c r="AU107" s="7"/>
      <c r="AV107" s="7"/>
      <c r="AW107" s="7"/>
      <c r="AX107" s="7"/>
      <c r="AY107" s="7"/>
      <c r="AZ107" s="7"/>
      <c r="BA107" s="7"/>
      <c r="BB107" s="7"/>
      <c r="BC107" s="7"/>
      <c r="BD107" s="7"/>
      <c r="BE107" s="7"/>
      <c r="BF107" s="7"/>
      <c r="BG107" s="7"/>
      <c r="BH107" s="7"/>
      <c r="BI107" s="7"/>
      <c r="BJ107" s="7"/>
      <c r="BK107" s="7"/>
      <c r="BL107" s="7"/>
      <c r="BM107" s="7"/>
      <c r="BN107" s="7"/>
      <c r="BO107" s="7"/>
      <c r="BP107" s="7"/>
      <c r="BQ107" s="7"/>
      <c r="BR107" s="7"/>
      <c r="BS107" s="7"/>
      <c r="BT107" s="7"/>
      <c r="BU107" s="7"/>
      <c r="BV107" s="7"/>
      <c r="BW107" s="7"/>
      <c r="BX107" s="7"/>
      <c r="BY107" s="7"/>
      <c r="BZ107" s="7"/>
      <c r="CA107" s="7"/>
      <c r="CB107" s="7"/>
      <c r="CC107" s="7"/>
      <c r="CD107" s="7"/>
      <c r="CE107" s="7"/>
      <c r="CF107" s="7"/>
      <c r="CG107" s="7"/>
      <c r="CH107" s="7"/>
      <c r="CI107" s="7"/>
      <c r="CJ107" s="7"/>
      <c r="CK107" s="7"/>
      <c r="CL107" s="7"/>
      <c r="CM107" s="7"/>
      <c r="CN107" s="7"/>
      <c r="CO107" s="7"/>
      <c r="CP107" s="7"/>
      <c r="CQ107" s="7"/>
      <c r="CR107" s="7"/>
      <c r="CS107" s="7"/>
      <c r="CT107" s="7"/>
      <c r="CU107" s="7"/>
      <c r="CV107" s="7"/>
      <c r="CW107" s="7"/>
      <c r="CX107" s="7"/>
      <c r="CY107" s="7"/>
      <c r="CZ107" s="7"/>
      <c r="DA107" s="7"/>
      <c r="DB107" s="7"/>
      <c r="DC107" s="7"/>
      <c r="DD107" s="7"/>
      <c r="DE107" s="7"/>
      <c r="DF107" s="7"/>
      <c r="DG107" s="7"/>
      <c r="DH107" s="7"/>
      <c r="DI107" s="7"/>
      <c r="DJ107" s="7"/>
      <c r="DK107" s="7"/>
      <c r="DL107" s="7"/>
      <c r="DM107" s="7"/>
      <c r="DN107" s="7"/>
    </row>
    <row r="108" spans="1:118" customFormat="1" x14ac:dyDescent="0.15">
      <c r="A108" s="7"/>
      <c r="B108" s="7"/>
      <c r="C108" s="7"/>
      <c r="D108" s="7"/>
      <c r="E108" t="s">
        <v>793</v>
      </c>
      <c r="F108" s="35"/>
      <c r="G108" s="35"/>
      <c r="H108" s="197" t="s">
        <v>923</v>
      </c>
      <c r="I108" s="36"/>
      <c r="J108" t="s">
        <v>901</v>
      </c>
      <c r="K108" s="1"/>
      <c r="L108" s="7"/>
      <c r="M108" s="7"/>
      <c r="N108" s="7"/>
      <c r="O108" s="36"/>
      <c r="P108" s="36"/>
      <c r="Q108" s="36"/>
      <c r="R108" s="36"/>
      <c r="S108" s="36"/>
      <c r="T108" s="36"/>
      <c r="U108" s="36"/>
      <c r="V108" s="37"/>
      <c r="X108" s="1"/>
      <c r="Y108" s="1"/>
      <c r="Z108" s="196"/>
      <c r="AA108" s="20"/>
      <c r="AB108" s="1"/>
      <c r="AC108" s="1"/>
      <c r="AD108" s="1"/>
      <c r="AE108" s="1"/>
      <c r="AF108" s="1"/>
      <c r="AG108" s="1"/>
      <c r="AH108" s="1"/>
      <c r="AI108" s="1"/>
      <c r="AJ108" s="1"/>
      <c r="AK108" s="1"/>
      <c r="AL108" s="1"/>
      <c r="AM108" s="1"/>
      <c r="AN108" s="1"/>
      <c r="AO108" s="1" t="s">
        <v>108</v>
      </c>
      <c r="AP108" s="2">
        <v>39</v>
      </c>
      <c r="AQ108" s="1"/>
      <c r="AT108" s="7"/>
      <c r="AU108" s="7"/>
      <c r="AV108" s="7"/>
      <c r="AW108" s="7"/>
      <c r="AX108" s="7"/>
      <c r="AY108" s="7"/>
      <c r="AZ108" s="7"/>
      <c r="BA108" s="7"/>
      <c r="BB108" s="7"/>
      <c r="BC108" s="7"/>
      <c r="BD108" s="7"/>
      <c r="BE108" s="7"/>
      <c r="BF108" s="7"/>
      <c r="BG108" s="7"/>
      <c r="BH108" s="7"/>
      <c r="BI108" s="7"/>
      <c r="BJ108" s="7"/>
      <c r="BK108" s="7"/>
      <c r="BL108" s="7"/>
      <c r="BM108" s="7"/>
      <c r="BN108" s="7"/>
      <c r="BO108" s="7"/>
      <c r="BP108" s="7"/>
      <c r="BQ108" s="7"/>
      <c r="BR108" s="7"/>
      <c r="BS108" s="7"/>
      <c r="BT108" s="7"/>
      <c r="BU108" s="7"/>
      <c r="BV108" s="7"/>
      <c r="BW108" s="7"/>
      <c r="BX108" s="7"/>
      <c r="BY108" s="7"/>
      <c r="BZ108" s="7"/>
      <c r="CA108" s="7"/>
      <c r="CB108" s="7"/>
      <c r="CC108" s="7"/>
      <c r="CD108" s="7"/>
      <c r="CE108" s="7"/>
      <c r="CF108" s="7"/>
      <c r="CG108" s="7"/>
      <c r="CH108" s="7"/>
      <c r="CI108" s="7"/>
      <c r="CJ108" s="7"/>
      <c r="CK108" s="7"/>
      <c r="CL108" s="7"/>
      <c r="CM108" s="7"/>
      <c r="CN108" s="7"/>
      <c r="CO108" s="7"/>
      <c r="CP108" s="7"/>
      <c r="CQ108" s="7"/>
      <c r="CR108" s="7"/>
      <c r="CS108" s="7"/>
      <c r="CT108" s="7"/>
      <c r="CU108" s="7"/>
      <c r="CV108" s="7"/>
      <c r="CW108" s="7"/>
      <c r="CX108" s="7"/>
      <c r="CY108" s="7"/>
      <c r="CZ108" s="7"/>
      <c r="DA108" s="7"/>
      <c r="DB108" s="7"/>
      <c r="DC108" s="7"/>
      <c r="DD108" s="7"/>
      <c r="DE108" s="7"/>
      <c r="DF108" s="7"/>
      <c r="DG108" s="7"/>
      <c r="DH108" s="7"/>
      <c r="DI108" s="7"/>
      <c r="DJ108" s="7"/>
      <c r="DK108" s="7"/>
      <c r="DL108" s="7"/>
      <c r="DM108" s="7"/>
      <c r="DN108" s="7"/>
    </row>
    <row r="109" spans="1:118" customFormat="1" x14ac:dyDescent="0.15">
      <c r="A109" s="7"/>
      <c r="B109" s="7"/>
      <c r="C109" s="7"/>
      <c r="D109" s="7"/>
      <c r="E109" t="s">
        <v>601</v>
      </c>
      <c r="F109" s="35"/>
      <c r="G109" s="35"/>
      <c r="H109" s="197" t="s">
        <v>924</v>
      </c>
      <c r="I109" s="36"/>
      <c r="J109" t="s">
        <v>901</v>
      </c>
      <c r="K109" s="1"/>
      <c r="L109" s="7"/>
      <c r="M109" s="7"/>
      <c r="N109" s="7"/>
      <c r="O109" s="36"/>
      <c r="P109" s="36"/>
      <c r="Q109" s="36"/>
      <c r="R109" s="36"/>
      <c r="S109" s="36"/>
      <c r="T109" s="36"/>
      <c r="U109" s="36"/>
      <c r="V109" s="37"/>
      <c r="X109" s="1"/>
      <c r="Y109" s="1"/>
      <c r="Z109" s="196"/>
      <c r="AA109" s="20"/>
      <c r="AB109" s="1"/>
      <c r="AC109" s="1"/>
      <c r="AD109" s="1"/>
      <c r="AE109" s="1"/>
      <c r="AF109" s="1"/>
      <c r="AG109" s="1"/>
      <c r="AH109" s="1"/>
      <c r="AI109" s="1"/>
      <c r="AJ109" s="1"/>
      <c r="AK109" s="1"/>
      <c r="AL109" s="1"/>
      <c r="AM109" s="1"/>
      <c r="AN109" s="1"/>
      <c r="AO109" s="1" t="s">
        <v>109</v>
      </c>
      <c r="AP109" s="2">
        <v>40</v>
      </c>
      <c r="AQ109" s="1"/>
      <c r="AT109" s="7"/>
      <c r="AU109" s="7"/>
      <c r="AV109" s="7"/>
      <c r="AW109" s="7"/>
      <c r="AX109" s="7"/>
      <c r="AY109" s="7"/>
      <c r="AZ109" s="7"/>
      <c r="BA109" s="7"/>
      <c r="BB109" s="7"/>
      <c r="BC109" s="7"/>
      <c r="BD109" s="7"/>
      <c r="BE109" s="7"/>
      <c r="BF109" s="7"/>
      <c r="BG109" s="7"/>
      <c r="BH109" s="7"/>
      <c r="BI109" s="7"/>
      <c r="BJ109" s="7"/>
      <c r="BK109" s="7"/>
      <c r="BL109" s="7"/>
      <c r="BM109" s="7"/>
      <c r="BN109" s="7"/>
      <c r="BO109" s="7"/>
      <c r="BP109" s="7"/>
      <c r="BQ109" s="7"/>
      <c r="BR109" s="7"/>
      <c r="BS109" s="7"/>
      <c r="BT109" s="7"/>
      <c r="BU109" s="7"/>
      <c r="BV109" s="7"/>
      <c r="BW109" s="7"/>
      <c r="BX109" s="7"/>
      <c r="BY109" s="7"/>
      <c r="BZ109" s="7"/>
      <c r="CA109" s="7"/>
      <c r="CB109" s="7"/>
      <c r="CC109" s="7"/>
      <c r="CD109" s="7"/>
      <c r="CE109" s="7"/>
      <c r="CF109" s="7"/>
      <c r="CG109" s="7"/>
      <c r="CH109" s="7"/>
      <c r="CI109" s="7"/>
      <c r="CJ109" s="7"/>
      <c r="CK109" s="7"/>
      <c r="CL109" s="7"/>
      <c r="CM109" s="7"/>
      <c r="CN109" s="7"/>
      <c r="CO109" s="7"/>
      <c r="CP109" s="7"/>
      <c r="CQ109" s="7"/>
      <c r="CR109" s="7"/>
      <c r="CS109" s="7"/>
      <c r="CT109" s="7"/>
      <c r="CU109" s="7"/>
      <c r="CV109" s="7"/>
      <c r="CW109" s="7"/>
      <c r="CX109" s="7"/>
      <c r="CY109" s="7"/>
      <c r="CZ109" s="7"/>
      <c r="DA109" s="7"/>
      <c r="DB109" s="7"/>
      <c r="DC109" s="7"/>
      <c r="DD109" s="7"/>
      <c r="DE109" s="7"/>
      <c r="DF109" s="7"/>
      <c r="DG109" s="7"/>
      <c r="DH109" s="7"/>
      <c r="DI109" s="7"/>
      <c r="DJ109" s="7"/>
      <c r="DK109" s="7"/>
      <c r="DL109" s="7"/>
      <c r="DM109" s="7"/>
      <c r="DN109" s="7"/>
    </row>
    <row r="110" spans="1:118" customFormat="1" x14ac:dyDescent="0.15">
      <c r="A110" s="7"/>
      <c r="B110" s="7"/>
      <c r="C110" s="7"/>
      <c r="D110" s="7"/>
      <c r="E110" t="s">
        <v>747</v>
      </c>
      <c r="F110" s="35"/>
      <c r="G110" s="35"/>
      <c r="H110" s="197" t="s">
        <v>925</v>
      </c>
      <c r="I110" s="36"/>
      <c r="J110" t="s">
        <v>901</v>
      </c>
      <c r="K110" s="1"/>
      <c r="L110" s="7"/>
      <c r="M110" s="7"/>
      <c r="N110" s="7"/>
      <c r="O110" s="36"/>
      <c r="P110" s="36"/>
      <c r="Q110" s="36"/>
      <c r="R110" s="36"/>
      <c r="S110" s="36"/>
      <c r="T110" s="36"/>
      <c r="U110" s="36"/>
      <c r="V110" s="37"/>
      <c r="X110" s="1"/>
      <c r="Y110" s="1"/>
      <c r="Z110" s="196"/>
      <c r="AA110" s="20"/>
      <c r="AB110" s="1"/>
      <c r="AC110" s="1"/>
      <c r="AD110" s="1"/>
      <c r="AE110" s="1"/>
      <c r="AF110" s="1"/>
      <c r="AG110" s="1"/>
      <c r="AH110" s="1"/>
      <c r="AI110" s="1"/>
      <c r="AJ110" s="1"/>
      <c r="AK110" s="1"/>
      <c r="AL110" s="1"/>
      <c r="AM110" s="1"/>
      <c r="AN110" s="1"/>
      <c r="AO110" s="1" t="s">
        <v>110</v>
      </c>
      <c r="AP110" s="2">
        <v>41</v>
      </c>
      <c r="AQ110" s="1"/>
      <c r="AT110" s="7"/>
      <c r="AU110" s="7"/>
      <c r="AV110" s="7"/>
      <c r="AW110" s="7"/>
      <c r="AX110" s="7"/>
      <c r="AY110" s="7"/>
      <c r="AZ110" s="7"/>
      <c r="BA110" s="7"/>
      <c r="BB110" s="7"/>
      <c r="BC110" s="7"/>
      <c r="BD110" s="7"/>
      <c r="BE110" s="7"/>
      <c r="BF110" s="7"/>
      <c r="BG110" s="7"/>
      <c r="BH110" s="7"/>
      <c r="BI110" s="7"/>
      <c r="BJ110" s="7"/>
      <c r="BK110" s="7"/>
      <c r="BL110" s="7"/>
      <c r="BM110" s="7"/>
      <c r="BN110" s="7"/>
      <c r="BO110" s="7"/>
      <c r="BP110" s="7"/>
      <c r="BQ110" s="7"/>
      <c r="BR110" s="7"/>
      <c r="BS110" s="7"/>
      <c r="BT110" s="7"/>
      <c r="BU110" s="7"/>
      <c r="BV110" s="7"/>
      <c r="BW110" s="7"/>
      <c r="BX110" s="7"/>
      <c r="BY110" s="7"/>
      <c r="BZ110" s="7"/>
      <c r="CA110" s="7"/>
      <c r="CB110" s="7"/>
      <c r="CC110" s="7"/>
      <c r="CD110" s="7"/>
      <c r="CE110" s="7"/>
      <c r="CF110" s="7"/>
      <c r="CG110" s="7"/>
      <c r="CH110" s="7"/>
      <c r="CI110" s="7"/>
      <c r="CJ110" s="7"/>
      <c r="CK110" s="7"/>
      <c r="CL110" s="7"/>
      <c r="CM110" s="7"/>
      <c r="CN110" s="7"/>
      <c r="CO110" s="7"/>
      <c r="CP110" s="7"/>
      <c r="CQ110" s="7"/>
      <c r="CR110" s="7"/>
      <c r="CS110" s="7"/>
      <c r="CT110" s="7"/>
      <c r="CU110" s="7"/>
      <c r="CV110" s="7"/>
      <c r="CW110" s="7"/>
      <c r="CX110" s="7"/>
      <c r="CY110" s="7"/>
      <c r="CZ110" s="7"/>
      <c r="DA110" s="7"/>
      <c r="DB110" s="7"/>
      <c r="DC110" s="7"/>
      <c r="DD110" s="7"/>
      <c r="DE110" s="7"/>
      <c r="DF110" s="7"/>
      <c r="DG110" s="7"/>
      <c r="DH110" s="7"/>
      <c r="DI110" s="7"/>
      <c r="DJ110" s="7"/>
      <c r="DK110" s="7"/>
      <c r="DL110" s="7"/>
      <c r="DM110" s="7"/>
      <c r="DN110" s="7"/>
    </row>
    <row r="111" spans="1:118" customFormat="1" x14ac:dyDescent="0.15">
      <c r="A111" s="7"/>
      <c r="B111" s="7"/>
      <c r="C111" s="7"/>
      <c r="D111" s="7"/>
      <c r="E111" t="s">
        <v>748</v>
      </c>
      <c r="F111" s="35"/>
      <c r="G111" s="35"/>
      <c r="H111" s="197" t="s">
        <v>926</v>
      </c>
      <c r="I111" s="36"/>
      <c r="J111" t="s">
        <v>901</v>
      </c>
      <c r="K111" s="1"/>
      <c r="L111" s="7"/>
      <c r="M111" s="7"/>
      <c r="N111" s="7"/>
      <c r="O111" s="36"/>
      <c r="P111" s="36"/>
      <c r="Q111" s="36"/>
      <c r="R111" s="36"/>
      <c r="S111" s="36"/>
      <c r="T111" s="36"/>
      <c r="U111" s="36"/>
      <c r="V111" s="37"/>
      <c r="X111" s="1"/>
      <c r="Y111" s="1"/>
      <c r="Z111" s="196"/>
      <c r="AA111" s="20"/>
      <c r="AB111" s="1"/>
      <c r="AC111" s="1"/>
      <c r="AD111" s="1"/>
      <c r="AE111" s="1"/>
      <c r="AF111" s="1"/>
      <c r="AG111" s="1"/>
      <c r="AH111" s="1"/>
      <c r="AI111" s="1"/>
      <c r="AJ111" s="1"/>
      <c r="AK111" s="1"/>
      <c r="AL111" s="1"/>
      <c r="AM111" s="1"/>
      <c r="AN111" s="1"/>
      <c r="AO111" s="1" t="s">
        <v>111</v>
      </c>
      <c r="AP111" s="2">
        <v>42</v>
      </c>
      <c r="AQ111" s="1"/>
      <c r="AT111" s="7"/>
      <c r="AU111" s="7"/>
      <c r="AV111" s="7"/>
      <c r="AW111" s="7"/>
      <c r="AX111" s="7"/>
      <c r="AY111" s="7"/>
      <c r="AZ111" s="7"/>
      <c r="BA111" s="7"/>
      <c r="BB111" s="7"/>
      <c r="BC111" s="7"/>
      <c r="BD111" s="7"/>
      <c r="BE111" s="7"/>
      <c r="BF111" s="7"/>
      <c r="BG111" s="7"/>
      <c r="BH111" s="7"/>
      <c r="BI111" s="7"/>
      <c r="BJ111" s="7"/>
      <c r="BK111" s="7"/>
      <c r="BL111" s="7"/>
      <c r="BM111" s="7"/>
      <c r="BN111" s="7"/>
      <c r="BO111" s="7"/>
      <c r="BP111" s="7"/>
      <c r="BQ111" s="7"/>
      <c r="BR111" s="7"/>
      <c r="BS111" s="7"/>
      <c r="BT111" s="7"/>
      <c r="BU111" s="7"/>
      <c r="BV111" s="7"/>
      <c r="BW111" s="7"/>
      <c r="BX111" s="7"/>
      <c r="BY111" s="7"/>
      <c r="BZ111" s="7"/>
      <c r="CA111" s="7"/>
      <c r="CB111" s="7"/>
      <c r="CC111" s="7"/>
      <c r="CD111" s="7"/>
      <c r="CE111" s="7"/>
      <c r="CF111" s="7"/>
      <c r="CG111" s="7"/>
      <c r="CH111" s="7"/>
      <c r="CI111" s="7"/>
      <c r="CJ111" s="7"/>
      <c r="CK111" s="7"/>
      <c r="CL111" s="7"/>
      <c r="CM111" s="7"/>
      <c r="CN111" s="7"/>
      <c r="CO111" s="7"/>
      <c r="CP111" s="7"/>
      <c r="CQ111" s="7"/>
      <c r="CR111" s="7"/>
      <c r="CS111" s="7"/>
      <c r="CT111" s="7"/>
      <c r="CU111" s="7"/>
      <c r="CV111" s="7"/>
      <c r="CW111" s="7"/>
      <c r="CX111" s="7"/>
      <c r="CY111" s="7"/>
      <c r="CZ111" s="7"/>
      <c r="DA111" s="7"/>
      <c r="DB111" s="7"/>
      <c r="DC111" s="7"/>
      <c r="DD111" s="7"/>
      <c r="DE111" s="7"/>
      <c r="DF111" s="7"/>
      <c r="DG111" s="7"/>
      <c r="DH111" s="7"/>
      <c r="DI111" s="7"/>
      <c r="DJ111" s="7"/>
      <c r="DK111" s="7"/>
      <c r="DL111" s="7"/>
      <c r="DM111" s="7"/>
      <c r="DN111" s="7"/>
    </row>
    <row r="112" spans="1:118" customFormat="1" x14ac:dyDescent="0.15">
      <c r="A112" s="7"/>
      <c r="B112" s="7"/>
      <c r="C112" s="7"/>
      <c r="D112" s="7"/>
      <c r="E112" t="s">
        <v>854</v>
      </c>
      <c r="F112" s="35"/>
      <c r="G112" s="35"/>
      <c r="H112" s="197" t="s">
        <v>927</v>
      </c>
      <c r="I112" s="36"/>
      <c r="J112" t="s">
        <v>901</v>
      </c>
      <c r="K112" s="1"/>
      <c r="L112" s="7"/>
      <c r="M112" s="7"/>
      <c r="N112" s="7"/>
      <c r="O112" s="36"/>
      <c r="P112" s="36"/>
      <c r="Q112" s="36"/>
      <c r="R112" s="36"/>
      <c r="S112" s="36"/>
      <c r="T112" s="36"/>
      <c r="U112" s="36"/>
      <c r="V112" s="37"/>
      <c r="X112" s="1"/>
      <c r="Y112" s="1"/>
      <c r="Z112" s="196"/>
      <c r="AA112" s="20"/>
      <c r="AB112" s="1"/>
      <c r="AC112" s="1"/>
      <c r="AD112" s="1"/>
      <c r="AE112" s="1"/>
      <c r="AF112" s="1"/>
      <c r="AG112" s="1"/>
      <c r="AH112" s="1"/>
      <c r="AI112" s="1"/>
      <c r="AJ112" s="1"/>
      <c r="AK112" s="1"/>
      <c r="AL112" s="1"/>
      <c r="AM112" s="1"/>
      <c r="AN112" s="1"/>
      <c r="AO112" s="1" t="s">
        <v>112</v>
      </c>
      <c r="AP112" s="2">
        <v>43</v>
      </c>
      <c r="AQ112" s="1"/>
      <c r="AT112" s="7"/>
      <c r="AU112" s="7"/>
      <c r="AV112" s="7"/>
      <c r="AW112" s="7"/>
      <c r="AX112" s="7"/>
      <c r="AY112" s="7"/>
      <c r="AZ112" s="7"/>
      <c r="BA112" s="7"/>
      <c r="BB112" s="7"/>
      <c r="BC112" s="7"/>
      <c r="BD112" s="7"/>
      <c r="BE112" s="7"/>
      <c r="BF112" s="7"/>
      <c r="BG112" s="7"/>
      <c r="BH112" s="7"/>
      <c r="BI112" s="7"/>
      <c r="BJ112" s="7"/>
      <c r="BK112" s="7"/>
      <c r="BL112" s="7"/>
      <c r="BM112" s="7"/>
      <c r="BN112" s="7"/>
      <c r="BO112" s="7"/>
      <c r="BP112" s="7"/>
      <c r="BQ112" s="7"/>
      <c r="BR112" s="7"/>
      <c r="BS112" s="7"/>
      <c r="BT112" s="7"/>
      <c r="BU112" s="7"/>
      <c r="BV112" s="7"/>
      <c r="BW112" s="7"/>
      <c r="BX112" s="7"/>
      <c r="BY112" s="7"/>
      <c r="BZ112" s="7"/>
      <c r="CA112" s="7"/>
      <c r="CB112" s="7"/>
      <c r="CC112" s="7"/>
      <c r="CD112" s="7"/>
      <c r="CE112" s="7"/>
      <c r="CF112" s="7"/>
      <c r="CG112" s="7"/>
      <c r="CH112" s="7"/>
      <c r="CI112" s="7"/>
      <c r="CJ112" s="7"/>
      <c r="CK112" s="7"/>
      <c r="CL112" s="7"/>
      <c r="CM112" s="7"/>
      <c r="CN112" s="7"/>
      <c r="CO112" s="7"/>
      <c r="CP112" s="7"/>
      <c r="CQ112" s="7"/>
      <c r="CR112" s="7"/>
      <c r="CS112" s="7"/>
      <c r="CT112" s="7"/>
      <c r="CU112" s="7"/>
      <c r="CV112" s="7"/>
      <c r="CW112" s="7"/>
      <c r="CX112" s="7"/>
      <c r="CY112" s="7"/>
      <c r="CZ112" s="7"/>
      <c r="DA112" s="7"/>
      <c r="DB112" s="7"/>
      <c r="DC112" s="7"/>
      <c r="DD112" s="7"/>
      <c r="DE112" s="7"/>
      <c r="DF112" s="7"/>
      <c r="DG112" s="7"/>
      <c r="DH112" s="7"/>
      <c r="DI112" s="7"/>
      <c r="DJ112" s="7"/>
      <c r="DK112" s="7"/>
      <c r="DL112" s="7"/>
      <c r="DM112" s="7"/>
      <c r="DN112" s="7"/>
    </row>
    <row r="113" spans="1:118" customFormat="1" x14ac:dyDescent="0.15">
      <c r="A113" s="7"/>
      <c r="B113" s="7"/>
      <c r="C113" s="7"/>
      <c r="D113" s="7"/>
      <c r="E113" t="s">
        <v>750</v>
      </c>
      <c r="F113" s="35"/>
      <c r="G113" s="35"/>
      <c r="H113" s="197" t="s">
        <v>928</v>
      </c>
      <c r="I113" s="36"/>
      <c r="J113" t="s">
        <v>901</v>
      </c>
      <c r="K113" s="1"/>
      <c r="L113" s="7"/>
      <c r="M113" s="7"/>
      <c r="N113" s="7"/>
      <c r="O113" s="36"/>
      <c r="P113" s="36"/>
      <c r="Q113" s="36"/>
      <c r="R113" s="36"/>
      <c r="S113" s="36"/>
      <c r="T113" s="36"/>
      <c r="U113" s="36"/>
      <c r="V113" s="37"/>
      <c r="X113" s="1"/>
      <c r="Y113" s="1"/>
      <c r="Z113" s="196"/>
      <c r="AA113" s="20"/>
      <c r="AB113" s="1"/>
      <c r="AC113" s="1"/>
      <c r="AD113" s="1"/>
      <c r="AE113" s="1"/>
      <c r="AF113" s="1"/>
      <c r="AG113" s="1"/>
      <c r="AH113" s="1"/>
      <c r="AI113" s="1"/>
      <c r="AJ113" s="1"/>
      <c r="AK113" s="1"/>
      <c r="AL113" s="1"/>
      <c r="AM113" s="1"/>
      <c r="AN113" s="1"/>
      <c r="AO113" s="1" t="s">
        <v>113</v>
      </c>
      <c r="AP113" s="2">
        <v>44</v>
      </c>
      <c r="AQ113" s="1"/>
      <c r="AT113" s="7"/>
      <c r="AU113" s="7"/>
      <c r="AV113" s="7"/>
      <c r="AW113" s="7"/>
      <c r="AX113" s="7"/>
      <c r="AY113" s="7"/>
      <c r="AZ113" s="7"/>
      <c r="BA113" s="7"/>
      <c r="BB113" s="7"/>
      <c r="BC113" s="7"/>
      <c r="BD113" s="7"/>
      <c r="BE113" s="7"/>
      <c r="BF113" s="7"/>
      <c r="BG113" s="7"/>
      <c r="BH113" s="7"/>
      <c r="BI113" s="7"/>
      <c r="BJ113" s="7"/>
      <c r="BK113" s="7"/>
      <c r="BL113" s="7"/>
      <c r="BM113" s="7"/>
      <c r="BN113" s="7"/>
      <c r="BO113" s="7"/>
      <c r="BP113" s="7"/>
      <c r="BQ113" s="7"/>
      <c r="BR113" s="7"/>
      <c r="BS113" s="7"/>
      <c r="BT113" s="7"/>
      <c r="BU113" s="7"/>
      <c r="BV113" s="7"/>
      <c r="BW113" s="7"/>
      <c r="BX113" s="7"/>
      <c r="BY113" s="7"/>
      <c r="BZ113" s="7"/>
      <c r="CA113" s="7"/>
      <c r="CB113" s="7"/>
      <c r="CC113" s="7"/>
      <c r="CD113" s="7"/>
      <c r="CE113" s="7"/>
      <c r="CF113" s="7"/>
      <c r="CG113" s="7"/>
      <c r="CH113" s="7"/>
      <c r="CI113" s="7"/>
      <c r="CJ113" s="7"/>
      <c r="CK113" s="7"/>
      <c r="CL113" s="7"/>
      <c r="CM113" s="7"/>
      <c r="CN113" s="7"/>
      <c r="CO113" s="7"/>
      <c r="CP113" s="7"/>
      <c r="CQ113" s="7"/>
      <c r="CR113" s="7"/>
      <c r="CS113" s="7"/>
      <c r="CT113" s="7"/>
      <c r="CU113" s="7"/>
      <c r="CV113" s="7"/>
      <c r="CW113" s="7"/>
      <c r="CX113" s="7"/>
      <c r="CY113" s="7"/>
      <c r="CZ113" s="7"/>
      <c r="DA113" s="7"/>
      <c r="DB113" s="7"/>
      <c r="DC113" s="7"/>
      <c r="DD113" s="7"/>
      <c r="DE113" s="7"/>
      <c r="DF113" s="7"/>
      <c r="DG113" s="7"/>
      <c r="DH113" s="7"/>
      <c r="DI113" s="7"/>
      <c r="DJ113" s="7"/>
      <c r="DK113" s="7"/>
      <c r="DL113" s="7"/>
      <c r="DM113" s="7"/>
      <c r="DN113" s="7"/>
    </row>
    <row r="114" spans="1:118" customFormat="1" x14ac:dyDescent="0.15">
      <c r="A114" s="7"/>
      <c r="B114" s="7"/>
      <c r="C114" s="7"/>
      <c r="D114" s="7"/>
      <c r="E114" t="s">
        <v>751</v>
      </c>
      <c r="F114" s="35"/>
      <c r="G114" s="35"/>
      <c r="H114" s="197" t="s">
        <v>929</v>
      </c>
      <c r="I114" s="36"/>
      <c r="J114" t="s">
        <v>901</v>
      </c>
      <c r="K114" s="1"/>
      <c r="L114" s="7"/>
      <c r="M114" s="7"/>
      <c r="N114" s="7"/>
      <c r="O114" s="36"/>
      <c r="P114" s="36"/>
      <c r="Q114" s="36"/>
      <c r="R114" s="36"/>
      <c r="S114" s="36"/>
      <c r="T114" s="36"/>
      <c r="U114" s="36"/>
      <c r="V114" s="37"/>
      <c r="X114" s="1"/>
      <c r="Y114" s="1"/>
      <c r="Z114" s="196"/>
      <c r="AA114" s="20"/>
      <c r="AB114" s="1"/>
      <c r="AC114" s="1"/>
      <c r="AD114" s="1"/>
      <c r="AE114" s="1"/>
      <c r="AF114" s="1"/>
      <c r="AG114" s="1"/>
      <c r="AH114" s="1"/>
      <c r="AI114" s="1"/>
      <c r="AJ114" s="1"/>
      <c r="AK114" s="1"/>
      <c r="AL114" s="1"/>
      <c r="AM114" s="1"/>
      <c r="AN114" s="1"/>
      <c r="AO114" s="1" t="s">
        <v>114</v>
      </c>
      <c r="AP114" s="2">
        <v>45</v>
      </c>
      <c r="AQ114" s="1"/>
      <c r="AT114" s="7"/>
      <c r="AU114" s="7"/>
      <c r="AV114" s="7"/>
      <c r="AW114" s="7"/>
      <c r="AX114" s="7"/>
      <c r="AY114" s="7"/>
      <c r="AZ114" s="7"/>
      <c r="BA114" s="7"/>
      <c r="BB114" s="7"/>
      <c r="BC114" s="7"/>
      <c r="BD114" s="7"/>
      <c r="BE114" s="7"/>
      <c r="BF114" s="7"/>
      <c r="BG114" s="7"/>
      <c r="BH114" s="7"/>
      <c r="BI114" s="7"/>
      <c r="BJ114" s="7"/>
      <c r="BK114" s="7"/>
      <c r="BL114" s="7"/>
      <c r="BM114" s="7"/>
      <c r="BN114" s="7"/>
      <c r="BO114" s="7"/>
      <c r="BP114" s="7"/>
      <c r="BQ114" s="7"/>
      <c r="BR114" s="7"/>
      <c r="BS114" s="7"/>
      <c r="BT114" s="7"/>
      <c r="BU114" s="7"/>
      <c r="BV114" s="7"/>
      <c r="BW114" s="7"/>
      <c r="BX114" s="7"/>
      <c r="BY114" s="7"/>
      <c r="BZ114" s="7"/>
      <c r="CA114" s="7"/>
      <c r="CB114" s="7"/>
      <c r="CC114" s="7"/>
      <c r="CD114" s="7"/>
      <c r="CE114" s="7"/>
      <c r="CF114" s="7"/>
      <c r="CG114" s="7"/>
      <c r="CH114" s="7"/>
      <c r="CI114" s="7"/>
      <c r="CJ114" s="7"/>
      <c r="CK114" s="7"/>
      <c r="CL114" s="7"/>
      <c r="CM114" s="7"/>
      <c r="CN114" s="7"/>
      <c r="CO114" s="7"/>
      <c r="CP114" s="7"/>
      <c r="CQ114" s="7"/>
      <c r="CR114" s="7"/>
      <c r="CS114" s="7"/>
      <c r="CT114" s="7"/>
      <c r="CU114" s="7"/>
      <c r="CV114" s="7"/>
      <c r="CW114" s="7"/>
      <c r="CX114" s="7"/>
      <c r="CY114" s="7"/>
      <c r="CZ114" s="7"/>
      <c r="DA114" s="7"/>
      <c r="DB114" s="7"/>
      <c r="DC114" s="7"/>
      <c r="DD114" s="7"/>
      <c r="DE114" s="7"/>
      <c r="DF114" s="7"/>
      <c r="DG114" s="7"/>
      <c r="DH114" s="7"/>
      <c r="DI114" s="7"/>
      <c r="DJ114" s="7"/>
      <c r="DK114" s="7"/>
      <c r="DL114" s="7"/>
      <c r="DM114" s="7"/>
      <c r="DN114" s="7"/>
    </row>
    <row r="115" spans="1:118" customFormat="1" x14ac:dyDescent="0.15">
      <c r="A115" s="7"/>
      <c r="B115" s="7"/>
      <c r="C115" s="7"/>
      <c r="D115" s="7"/>
      <c r="E115" t="s">
        <v>752</v>
      </c>
      <c r="F115" s="35"/>
      <c r="G115" s="35"/>
      <c r="H115" s="197" t="s">
        <v>930</v>
      </c>
      <c r="I115" s="36"/>
      <c r="J115" t="s">
        <v>901</v>
      </c>
      <c r="K115" s="1"/>
      <c r="L115" s="7"/>
      <c r="M115" s="7"/>
      <c r="N115" s="7"/>
      <c r="O115" s="36"/>
      <c r="P115" s="36"/>
      <c r="Q115" s="36"/>
      <c r="R115" s="36"/>
      <c r="S115" s="36"/>
      <c r="T115" s="36"/>
      <c r="U115" s="36"/>
      <c r="V115" s="37"/>
      <c r="X115" s="1"/>
      <c r="Y115" s="1"/>
      <c r="Z115" s="196"/>
      <c r="AA115" s="20"/>
      <c r="AB115" s="1"/>
      <c r="AC115" s="1"/>
      <c r="AD115" s="1"/>
      <c r="AE115" s="1"/>
      <c r="AF115" s="1"/>
      <c r="AG115" s="1"/>
      <c r="AH115" s="1"/>
      <c r="AI115" s="1"/>
      <c r="AJ115" s="1"/>
      <c r="AK115" s="1"/>
      <c r="AL115" s="1"/>
      <c r="AM115" s="1"/>
      <c r="AN115" s="1"/>
      <c r="AO115" s="1" t="s">
        <v>71</v>
      </c>
      <c r="AP115" s="2">
        <v>46</v>
      </c>
      <c r="AQ115" s="1"/>
      <c r="AT115" s="7"/>
      <c r="AU115" s="7"/>
      <c r="AV115" s="7"/>
      <c r="AW115" s="7"/>
      <c r="AX115" s="7"/>
      <c r="AY115" s="7"/>
      <c r="AZ115" s="7"/>
      <c r="BA115" s="7"/>
      <c r="BB115" s="7"/>
      <c r="BC115" s="7"/>
      <c r="BD115" s="7"/>
      <c r="BE115" s="7"/>
      <c r="BF115" s="7"/>
      <c r="BG115" s="7"/>
      <c r="BH115" s="7"/>
      <c r="BI115" s="7"/>
      <c r="BJ115" s="7"/>
      <c r="BK115" s="7"/>
      <c r="BL115" s="7"/>
      <c r="BM115" s="7"/>
      <c r="BN115" s="7"/>
      <c r="BO115" s="7"/>
      <c r="BP115" s="7"/>
      <c r="BQ115" s="7"/>
      <c r="BR115" s="7"/>
      <c r="BS115" s="7"/>
      <c r="BT115" s="7"/>
      <c r="BU115" s="7"/>
      <c r="BV115" s="7"/>
      <c r="BW115" s="7"/>
      <c r="BX115" s="7"/>
      <c r="BY115" s="7"/>
      <c r="BZ115" s="7"/>
      <c r="CA115" s="7"/>
      <c r="CB115" s="7"/>
      <c r="CC115" s="7"/>
      <c r="CD115" s="7"/>
      <c r="CE115" s="7"/>
      <c r="CF115" s="7"/>
      <c r="CG115" s="7"/>
      <c r="CH115" s="7"/>
      <c r="CI115" s="7"/>
      <c r="CJ115" s="7"/>
      <c r="CK115" s="7"/>
      <c r="CL115" s="7"/>
      <c r="CM115" s="7"/>
      <c r="CN115" s="7"/>
      <c r="CO115" s="7"/>
      <c r="CP115" s="7"/>
      <c r="CQ115" s="7"/>
      <c r="CR115" s="7"/>
      <c r="CS115" s="7"/>
      <c r="CT115" s="7"/>
      <c r="CU115" s="7"/>
      <c r="CV115" s="7"/>
      <c r="CW115" s="7"/>
      <c r="CX115" s="7"/>
      <c r="CY115" s="7"/>
      <c r="CZ115" s="7"/>
      <c r="DA115" s="7"/>
      <c r="DB115" s="7"/>
      <c r="DC115" s="7"/>
      <c r="DD115" s="7"/>
      <c r="DE115" s="7"/>
      <c r="DF115" s="7"/>
      <c r="DG115" s="7"/>
      <c r="DH115" s="7"/>
      <c r="DI115" s="7"/>
      <c r="DJ115" s="7"/>
      <c r="DK115" s="7"/>
      <c r="DL115" s="7"/>
      <c r="DM115" s="7"/>
      <c r="DN115" s="7"/>
    </row>
    <row r="116" spans="1:118" customFormat="1" x14ac:dyDescent="0.15">
      <c r="A116" s="7"/>
      <c r="B116" s="7"/>
      <c r="C116" s="7"/>
      <c r="D116" s="7"/>
      <c r="E116" t="s">
        <v>753</v>
      </c>
      <c r="F116" s="35"/>
      <c r="G116" s="35"/>
      <c r="H116" s="197" t="s">
        <v>931</v>
      </c>
      <c r="I116" s="36"/>
      <c r="J116" t="s">
        <v>901</v>
      </c>
      <c r="K116" s="1"/>
      <c r="L116" s="7"/>
      <c r="M116" s="7"/>
      <c r="N116" s="7"/>
      <c r="O116" s="36"/>
      <c r="P116" s="36"/>
      <c r="Q116" s="36"/>
      <c r="R116" s="36"/>
      <c r="S116" s="36"/>
      <c r="T116" s="36"/>
      <c r="U116" s="36"/>
      <c r="V116" s="37"/>
      <c r="X116" s="1"/>
      <c r="Y116" s="1"/>
      <c r="Z116" s="196"/>
      <c r="AA116" s="20"/>
      <c r="AB116" s="1"/>
      <c r="AC116" s="1"/>
      <c r="AD116" s="1"/>
      <c r="AE116" s="1"/>
      <c r="AF116" s="1"/>
      <c r="AG116" s="1"/>
      <c r="AH116" s="1"/>
      <c r="AI116" s="1"/>
      <c r="AJ116" s="1"/>
      <c r="AK116" s="1"/>
      <c r="AL116" s="1"/>
      <c r="AM116" s="1"/>
      <c r="AN116" s="1"/>
      <c r="AO116" s="1" t="s">
        <v>115</v>
      </c>
      <c r="AP116" s="2">
        <v>47</v>
      </c>
      <c r="AQ116" s="1"/>
      <c r="AT116" s="7"/>
      <c r="AU116" s="7"/>
      <c r="AV116" s="7"/>
      <c r="AW116" s="7"/>
      <c r="AX116" s="7"/>
      <c r="AY116" s="7"/>
      <c r="AZ116" s="7"/>
      <c r="BA116" s="7"/>
      <c r="BB116" s="7"/>
      <c r="BC116" s="7"/>
      <c r="BD116" s="7"/>
      <c r="BE116" s="7"/>
      <c r="BF116" s="7"/>
      <c r="BG116" s="7"/>
      <c r="BH116" s="7"/>
      <c r="BI116" s="7"/>
      <c r="BJ116" s="7"/>
      <c r="BK116" s="7"/>
      <c r="BL116" s="7"/>
      <c r="BM116" s="7"/>
      <c r="BN116" s="7"/>
      <c r="BO116" s="7"/>
      <c r="BP116" s="7"/>
      <c r="BQ116" s="7"/>
      <c r="BR116" s="7"/>
      <c r="BS116" s="7"/>
      <c r="BT116" s="7"/>
      <c r="BU116" s="7"/>
      <c r="BV116" s="7"/>
      <c r="BW116" s="7"/>
      <c r="BX116" s="7"/>
      <c r="BY116" s="7"/>
      <c r="BZ116" s="7"/>
      <c r="CA116" s="7"/>
      <c r="CB116" s="7"/>
      <c r="CC116" s="7"/>
      <c r="CD116" s="7"/>
      <c r="CE116" s="7"/>
      <c r="CF116" s="7"/>
      <c r="CG116" s="7"/>
      <c r="CH116" s="7"/>
      <c r="CI116" s="7"/>
      <c r="CJ116" s="7"/>
      <c r="CK116" s="7"/>
      <c r="CL116" s="7"/>
      <c r="CM116" s="7"/>
      <c r="CN116" s="7"/>
      <c r="CO116" s="7"/>
      <c r="CP116" s="7"/>
      <c r="CQ116" s="7"/>
      <c r="CR116" s="7"/>
      <c r="CS116" s="7"/>
      <c r="CT116" s="7"/>
      <c r="CU116" s="7"/>
      <c r="CV116" s="7"/>
      <c r="CW116" s="7"/>
      <c r="CX116" s="7"/>
      <c r="CY116" s="7"/>
      <c r="CZ116" s="7"/>
      <c r="DA116" s="7"/>
      <c r="DB116" s="7"/>
      <c r="DC116" s="7"/>
      <c r="DD116" s="7"/>
      <c r="DE116" s="7"/>
      <c r="DF116" s="7"/>
      <c r="DG116" s="7"/>
      <c r="DH116" s="7"/>
      <c r="DI116" s="7"/>
      <c r="DJ116" s="7"/>
      <c r="DK116" s="7"/>
      <c r="DL116" s="7"/>
      <c r="DM116" s="7"/>
      <c r="DN116" s="7"/>
    </row>
    <row r="117" spans="1:118" customFormat="1" x14ac:dyDescent="0.15">
      <c r="A117" s="7"/>
      <c r="B117" s="7"/>
      <c r="C117" s="7"/>
      <c r="D117" s="7"/>
      <c r="E117" t="s">
        <v>754</v>
      </c>
      <c r="F117" s="35"/>
      <c r="G117" s="35"/>
      <c r="H117" s="197" t="s">
        <v>932</v>
      </c>
      <c r="I117" s="36"/>
      <c r="J117" t="s">
        <v>901</v>
      </c>
      <c r="K117" s="1"/>
      <c r="L117" s="7"/>
      <c r="M117" s="7"/>
      <c r="N117" s="7"/>
      <c r="O117" s="36"/>
      <c r="P117" s="36"/>
      <c r="Q117" s="36"/>
      <c r="R117" s="36"/>
      <c r="S117" s="36"/>
      <c r="T117" s="36"/>
      <c r="U117" s="36"/>
      <c r="V117" s="37"/>
      <c r="X117" s="1"/>
      <c r="Y117" s="1"/>
      <c r="Z117" s="196"/>
      <c r="AA117" s="20"/>
      <c r="AB117" s="1"/>
      <c r="AC117" s="1"/>
      <c r="AD117" s="1"/>
      <c r="AE117" s="1"/>
      <c r="AF117" s="1"/>
      <c r="AG117" s="1"/>
      <c r="AH117" s="1"/>
      <c r="AI117" s="1"/>
      <c r="AJ117" s="1"/>
      <c r="AK117" s="1"/>
      <c r="AL117" s="1"/>
      <c r="AM117" s="1"/>
      <c r="AN117" s="1"/>
      <c r="AO117" s="1" t="s">
        <v>116</v>
      </c>
      <c r="AP117" s="2">
        <v>49</v>
      </c>
      <c r="AQ117" s="1"/>
      <c r="AT117" s="7"/>
      <c r="AU117" s="7"/>
      <c r="AV117" s="7"/>
      <c r="AW117" s="7"/>
      <c r="AX117" s="7"/>
      <c r="AY117" s="7"/>
      <c r="AZ117" s="7"/>
      <c r="BA117" s="7"/>
      <c r="BB117" s="7"/>
      <c r="BC117" s="7"/>
      <c r="BD117" s="7"/>
      <c r="BE117" s="7"/>
      <c r="BF117" s="7"/>
      <c r="BG117" s="7"/>
      <c r="BH117" s="7"/>
      <c r="BI117" s="7"/>
      <c r="BJ117" s="7"/>
      <c r="BK117" s="7"/>
      <c r="BL117" s="7"/>
      <c r="BM117" s="7"/>
      <c r="BN117" s="7"/>
      <c r="BO117" s="7"/>
      <c r="BP117" s="7"/>
      <c r="BQ117" s="7"/>
      <c r="BR117" s="7"/>
      <c r="BS117" s="7"/>
      <c r="BT117" s="7"/>
      <c r="BU117" s="7"/>
      <c r="BV117" s="7"/>
      <c r="BW117" s="7"/>
      <c r="BX117" s="7"/>
      <c r="BY117" s="7"/>
      <c r="BZ117" s="7"/>
      <c r="CA117" s="7"/>
      <c r="CB117" s="7"/>
      <c r="CC117" s="7"/>
      <c r="CD117" s="7"/>
      <c r="CE117" s="7"/>
      <c r="CF117" s="7"/>
      <c r="CG117" s="7"/>
      <c r="CH117" s="7"/>
      <c r="CI117" s="7"/>
      <c r="CJ117" s="7"/>
      <c r="CK117" s="7"/>
      <c r="CL117" s="7"/>
      <c r="CM117" s="7"/>
      <c r="CN117" s="7"/>
      <c r="CO117" s="7"/>
      <c r="CP117" s="7"/>
      <c r="CQ117" s="7"/>
      <c r="CR117" s="7"/>
      <c r="CS117" s="7"/>
      <c r="CT117" s="7"/>
      <c r="CU117" s="7"/>
      <c r="CV117" s="7"/>
      <c r="CW117" s="7"/>
      <c r="CX117" s="7"/>
      <c r="CY117" s="7"/>
      <c r="CZ117" s="7"/>
      <c r="DA117" s="7"/>
      <c r="DB117" s="7"/>
      <c r="DC117" s="7"/>
      <c r="DD117" s="7"/>
      <c r="DE117" s="7"/>
      <c r="DF117" s="7"/>
      <c r="DG117" s="7"/>
      <c r="DH117" s="7"/>
      <c r="DI117" s="7"/>
      <c r="DJ117" s="7"/>
      <c r="DK117" s="7"/>
      <c r="DL117" s="7"/>
      <c r="DM117" s="7"/>
      <c r="DN117" s="7"/>
    </row>
    <row r="118" spans="1:118" x14ac:dyDescent="0.15">
      <c r="E118" t="s">
        <v>755</v>
      </c>
      <c r="F118" s="35"/>
      <c r="G118" s="35"/>
      <c r="H118" s="197" t="s">
        <v>933</v>
      </c>
      <c r="I118" s="36"/>
      <c r="J118" t="s">
        <v>901</v>
      </c>
      <c r="K118" s="1"/>
      <c r="O118" s="36"/>
      <c r="P118" s="36"/>
      <c r="Q118" s="36"/>
      <c r="R118" s="36"/>
      <c r="S118" s="36"/>
      <c r="T118" s="36"/>
      <c r="U118" s="36"/>
      <c r="V118" s="37"/>
      <c r="Z118" s="196"/>
      <c r="AA118" s="20"/>
      <c r="AB118" s="1"/>
      <c r="AC118" s="1"/>
      <c r="AD118" s="1"/>
      <c r="AE118" s="1"/>
      <c r="AF118" s="1"/>
      <c r="AG118" s="1"/>
      <c r="AH118" s="1"/>
      <c r="AI118" s="1"/>
      <c r="AJ118" s="1"/>
      <c r="AK118" s="1"/>
      <c r="AL118" s="1"/>
      <c r="AM118" s="1"/>
      <c r="AN118" s="1"/>
      <c r="AO118" s="1"/>
      <c r="AP118" s="1"/>
      <c r="AQ118" s="1"/>
    </row>
    <row r="119" spans="1:118" x14ac:dyDescent="0.15">
      <c r="E119" t="s">
        <v>795</v>
      </c>
      <c r="F119" s="35"/>
      <c r="G119" s="35"/>
      <c r="H119" s="197" t="s">
        <v>934</v>
      </c>
      <c r="I119" s="36"/>
      <c r="J119" t="s">
        <v>901</v>
      </c>
      <c r="K119" s="1"/>
      <c r="O119" s="36"/>
      <c r="P119" s="36"/>
      <c r="Q119" s="36"/>
      <c r="R119" s="36"/>
      <c r="S119" s="36"/>
      <c r="T119" s="36"/>
      <c r="U119" s="36"/>
      <c r="V119" s="37"/>
      <c r="Z119" s="196"/>
      <c r="AA119" s="20"/>
      <c r="AB119" s="1"/>
      <c r="AC119" s="1"/>
      <c r="AD119" s="1"/>
      <c r="AE119" s="1"/>
      <c r="AF119" s="1"/>
      <c r="AG119" s="1"/>
      <c r="AH119" s="1"/>
      <c r="AI119" s="1"/>
      <c r="AJ119" s="1"/>
      <c r="AK119" s="1"/>
      <c r="AL119" s="1"/>
      <c r="AM119" s="1"/>
      <c r="AN119" s="1"/>
      <c r="AO119" s="1"/>
      <c r="AP119" s="1"/>
      <c r="AQ119" s="1"/>
    </row>
    <row r="120" spans="1:118" x14ac:dyDescent="0.15">
      <c r="E120" t="s">
        <v>794</v>
      </c>
      <c r="F120" s="35"/>
      <c r="G120" s="35"/>
      <c r="H120" s="197" t="s">
        <v>935</v>
      </c>
      <c r="I120" s="36"/>
      <c r="J120" t="s">
        <v>901</v>
      </c>
      <c r="K120" s="1"/>
      <c r="O120" s="36"/>
      <c r="P120" s="36"/>
      <c r="Q120" s="36"/>
      <c r="R120" s="36"/>
      <c r="S120" s="36"/>
      <c r="T120" s="36"/>
      <c r="U120" s="36"/>
      <c r="V120" s="37"/>
      <c r="Z120" s="196"/>
      <c r="AA120" s="20"/>
      <c r="AB120" s="1"/>
      <c r="AC120" s="1"/>
      <c r="AD120" s="1"/>
      <c r="AE120" s="1"/>
      <c r="AF120" s="1"/>
      <c r="AG120" s="1"/>
      <c r="AH120" s="1"/>
      <c r="AI120" s="1"/>
      <c r="AJ120" s="1"/>
      <c r="AK120" s="1"/>
      <c r="AL120" s="1"/>
      <c r="AM120" s="1"/>
      <c r="AN120" s="1"/>
      <c r="AO120" s="1"/>
      <c r="AP120" s="1"/>
      <c r="AQ120" s="1"/>
    </row>
    <row r="121" spans="1:118" x14ac:dyDescent="0.15">
      <c r="E121" t="s">
        <v>749</v>
      </c>
      <c r="F121" s="35"/>
      <c r="G121" s="35"/>
      <c r="H121" s="197" t="s">
        <v>936</v>
      </c>
      <c r="I121" s="36"/>
      <c r="J121" t="s">
        <v>901</v>
      </c>
      <c r="K121" s="1"/>
      <c r="O121" s="36"/>
      <c r="P121" s="36"/>
      <c r="Q121" s="36"/>
      <c r="R121" s="36"/>
      <c r="S121" s="36"/>
      <c r="T121" s="36"/>
      <c r="U121" s="36"/>
      <c r="V121" s="37"/>
      <c r="Z121" s="196"/>
      <c r="AA121" s="20"/>
      <c r="AB121" s="1"/>
      <c r="AC121" s="1"/>
      <c r="AD121" s="1"/>
      <c r="AE121" s="1"/>
      <c r="AF121" s="1"/>
      <c r="AG121" s="1"/>
      <c r="AH121" s="1"/>
      <c r="AI121" s="1"/>
      <c r="AJ121" s="1"/>
      <c r="AK121" s="1"/>
      <c r="AL121" s="1"/>
      <c r="AM121" s="1"/>
      <c r="AN121" s="1"/>
      <c r="AO121" s="1"/>
      <c r="AP121" s="1"/>
      <c r="AQ121" s="1"/>
    </row>
    <row r="122" spans="1:118" x14ac:dyDescent="0.15">
      <c r="E122" t="s">
        <v>882</v>
      </c>
      <c r="F122" s="35"/>
      <c r="G122" s="35"/>
      <c r="H122" s="197" t="s">
        <v>937</v>
      </c>
      <c r="I122" s="36"/>
      <c r="J122" t="s">
        <v>901</v>
      </c>
      <c r="K122" s="1"/>
      <c r="O122" s="36"/>
      <c r="P122" s="36"/>
      <c r="Q122" s="36"/>
      <c r="R122" s="36"/>
      <c r="S122" s="36"/>
      <c r="T122" s="36"/>
      <c r="U122" s="36"/>
      <c r="V122" s="37"/>
      <c r="Z122" s="196"/>
      <c r="AA122" s="20"/>
      <c r="AB122" s="1"/>
      <c r="AC122" s="1"/>
      <c r="AD122" s="1"/>
      <c r="AE122" s="1"/>
      <c r="AF122" s="1"/>
      <c r="AG122" s="1"/>
      <c r="AH122" s="1"/>
      <c r="AI122" s="1"/>
      <c r="AJ122" s="1"/>
      <c r="AK122" s="1"/>
      <c r="AL122" s="1"/>
      <c r="AM122" s="1"/>
      <c r="AN122" s="1"/>
      <c r="AO122" s="1"/>
      <c r="AP122" s="1"/>
      <c r="AQ122" s="1"/>
    </row>
    <row r="123" spans="1:118" x14ac:dyDescent="0.15">
      <c r="E123" t="s">
        <v>791</v>
      </c>
      <c r="F123" s="35"/>
      <c r="G123" s="35"/>
      <c r="H123" s="197" t="s">
        <v>938</v>
      </c>
      <c r="I123" s="36"/>
      <c r="J123" t="s">
        <v>901</v>
      </c>
      <c r="K123" s="1"/>
      <c r="O123" s="36"/>
      <c r="P123" s="36"/>
      <c r="Q123" s="36"/>
      <c r="R123" s="36"/>
      <c r="S123" s="36"/>
      <c r="T123" s="36"/>
      <c r="U123" s="36"/>
      <c r="V123" s="37"/>
      <c r="Z123" s="196"/>
      <c r="AA123" s="20"/>
      <c r="AB123" s="1"/>
      <c r="AC123" s="1"/>
      <c r="AD123" s="1"/>
      <c r="AE123" s="1"/>
      <c r="AF123" s="1"/>
      <c r="AG123" s="1"/>
      <c r="AH123" s="1"/>
      <c r="AI123" s="1"/>
      <c r="AJ123" s="1"/>
      <c r="AK123" s="1"/>
      <c r="AL123" s="1"/>
      <c r="AM123" s="1"/>
      <c r="AN123" s="1"/>
      <c r="AO123" s="1"/>
      <c r="AP123" s="1"/>
      <c r="AQ123" s="1"/>
    </row>
    <row r="124" spans="1:118" x14ac:dyDescent="0.15">
      <c r="E124" t="s">
        <v>885</v>
      </c>
      <c r="F124" s="35"/>
      <c r="G124" s="35"/>
      <c r="H124" s="197" t="s">
        <v>939</v>
      </c>
      <c r="I124" s="36"/>
      <c r="J124" t="s">
        <v>901</v>
      </c>
      <c r="K124" s="1"/>
      <c r="O124" s="36"/>
      <c r="P124" s="36"/>
      <c r="Q124" s="36"/>
      <c r="R124" s="36"/>
      <c r="S124" s="36"/>
      <c r="T124" s="36"/>
      <c r="U124" s="36"/>
      <c r="V124" s="37"/>
      <c r="Z124" s="196"/>
      <c r="AA124" s="20"/>
      <c r="AB124" s="1"/>
      <c r="AC124" s="1"/>
      <c r="AD124" s="1"/>
      <c r="AE124" s="1"/>
      <c r="AF124" s="1"/>
      <c r="AG124" s="1"/>
      <c r="AH124" s="1"/>
      <c r="AI124" s="1"/>
      <c r="AJ124" s="1"/>
      <c r="AK124" s="1"/>
      <c r="AL124" s="1"/>
      <c r="AM124" s="1"/>
      <c r="AN124" s="1"/>
      <c r="AO124" s="1"/>
      <c r="AP124" s="1"/>
      <c r="AQ124" s="1"/>
    </row>
    <row r="125" spans="1:118" x14ac:dyDescent="0.15">
      <c r="E125" t="s">
        <v>792</v>
      </c>
      <c r="F125" s="35"/>
      <c r="G125" s="35"/>
      <c r="H125" s="197" t="s">
        <v>940</v>
      </c>
      <c r="I125" s="36"/>
      <c r="J125" t="s">
        <v>901</v>
      </c>
      <c r="K125" s="1"/>
      <c r="O125" s="36"/>
      <c r="P125" s="36"/>
      <c r="Q125" s="36"/>
      <c r="R125" s="36"/>
      <c r="S125" s="36"/>
      <c r="T125" s="36"/>
      <c r="U125" s="36"/>
      <c r="V125" s="37"/>
      <c r="Z125" s="196"/>
      <c r="AA125" s="20"/>
      <c r="AB125" s="1"/>
      <c r="AC125" s="1"/>
      <c r="AD125" s="1"/>
      <c r="AE125" s="1"/>
      <c r="AF125" s="1"/>
      <c r="AG125" s="1"/>
      <c r="AH125" s="1"/>
      <c r="AI125" s="1"/>
      <c r="AJ125" s="1"/>
      <c r="AK125" s="1"/>
      <c r="AL125" s="1"/>
      <c r="AM125" s="1"/>
      <c r="AN125" s="1"/>
      <c r="AO125" s="1"/>
      <c r="AP125" s="1"/>
      <c r="AQ125" s="1"/>
    </row>
    <row r="126" spans="1:118" x14ac:dyDescent="0.15">
      <c r="E126" t="s">
        <v>797</v>
      </c>
      <c r="F126" s="35"/>
      <c r="G126" s="35"/>
      <c r="H126" s="197" t="s">
        <v>941</v>
      </c>
      <c r="I126" s="36"/>
      <c r="J126" t="s">
        <v>901</v>
      </c>
      <c r="K126" s="1"/>
      <c r="O126" s="36"/>
      <c r="P126" s="36"/>
      <c r="Q126" s="36"/>
      <c r="R126" s="36"/>
      <c r="S126" s="36"/>
      <c r="T126" s="36"/>
      <c r="U126" s="36"/>
      <c r="V126" s="37"/>
      <c r="Z126" s="196"/>
      <c r="AA126" s="20"/>
      <c r="AB126" s="1"/>
      <c r="AC126" s="1"/>
      <c r="AD126" s="1"/>
      <c r="AE126" s="1"/>
      <c r="AF126" s="1"/>
      <c r="AG126" s="1"/>
      <c r="AH126" s="1"/>
      <c r="AI126" s="1"/>
      <c r="AJ126" s="1"/>
      <c r="AK126" s="1"/>
      <c r="AL126" s="1"/>
      <c r="AM126" s="1"/>
      <c r="AN126" s="1"/>
      <c r="AO126" s="1"/>
      <c r="AP126" s="1"/>
      <c r="AQ126" s="1"/>
    </row>
    <row r="127" spans="1:118" x14ac:dyDescent="0.15">
      <c r="E127" t="s">
        <v>796</v>
      </c>
      <c r="F127" s="35"/>
      <c r="G127" s="35"/>
      <c r="H127" s="197" t="s">
        <v>942</v>
      </c>
      <c r="I127" s="36"/>
      <c r="J127" t="s">
        <v>901</v>
      </c>
      <c r="K127" s="1"/>
      <c r="O127" s="36"/>
      <c r="P127" s="36"/>
      <c r="Q127" s="36"/>
      <c r="R127" s="36"/>
      <c r="S127" s="36"/>
      <c r="T127" s="36"/>
      <c r="U127" s="36"/>
      <c r="V127" s="37"/>
      <c r="Z127" s="196"/>
      <c r="AA127" s="20"/>
      <c r="AB127" s="1"/>
      <c r="AC127" s="1"/>
      <c r="AD127" s="1"/>
      <c r="AE127" s="1"/>
      <c r="AF127" s="1"/>
      <c r="AG127" s="1"/>
      <c r="AH127" s="1"/>
      <c r="AI127" s="1"/>
      <c r="AJ127" s="1"/>
      <c r="AK127" s="1"/>
      <c r="AL127" s="1"/>
      <c r="AM127" s="1"/>
      <c r="AN127" s="1"/>
      <c r="AO127" s="1"/>
      <c r="AP127" s="1"/>
      <c r="AQ127" s="1"/>
    </row>
    <row r="128" spans="1:118" x14ac:dyDescent="0.15">
      <c r="E128" t="s">
        <v>798</v>
      </c>
      <c r="F128" s="35"/>
      <c r="G128" s="35"/>
      <c r="H128" s="197" t="s">
        <v>943</v>
      </c>
      <c r="I128" s="36"/>
      <c r="J128" t="s">
        <v>901</v>
      </c>
      <c r="K128" s="1"/>
      <c r="O128" s="36"/>
      <c r="P128" s="36"/>
      <c r="Q128" s="36"/>
      <c r="R128" s="36"/>
      <c r="S128" s="36"/>
      <c r="T128" s="36"/>
      <c r="U128" s="36"/>
      <c r="V128" s="37"/>
      <c r="Z128" s="196"/>
      <c r="AA128" s="20"/>
      <c r="AB128" s="1"/>
      <c r="AC128" s="1"/>
      <c r="AD128" s="1"/>
      <c r="AE128" s="1"/>
      <c r="AF128" s="1"/>
      <c r="AG128" s="1"/>
      <c r="AH128" s="1"/>
      <c r="AI128" s="1"/>
      <c r="AJ128" s="1"/>
      <c r="AK128" s="1"/>
      <c r="AL128" s="1"/>
      <c r="AM128" s="1"/>
      <c r="AN128" s="1"/>
      <c r="AO128" s="1"/>
      <c r="AP128" s="1"/>
      <c r="AQ128" s="1"/>
    </row>
    <row r="129" spans="5:43" x14ac:dyDescent="0.15">
      <c r="E129" t="s">
        <v>891</v>
      </c>
      <c r="F129" s="35"/>
      <c r="G129" s="35"/>
      <c r="H129" s="197" t="s">
        <v>944</v>
      </c>
      <c r="I129" s="36"/>
      <c r="J129" t="s">
        <v>901</v>
      </c>
      <c r="K129" s="1"/>
      <c r="O129" s="36"/>
      <c r="P129" s="36"/>
      <c r="Q129" s="36"/>
      <c r="R129" s="36"/>
      <c r="S129" s="36"/>
      <c r="T129" s="36"/>
      <c r="U129" s="36"/>
      <c r="V129" s="37"/>
      <c r="Z129" s="196"/>
      <c r="AA129" s="20"/>
      <c r="AB129" s="1"/>
      <c r="AC129" s="1"/>
      <c r="AD129" s="1"/>
      <c r="AE129" s="1"/>
      <c r="AF129" s="1"/>
      <c r="AG129" s="1"/>
      <c r="AH129" s="1"/>
      <c r="AI129" s="1"/>
      <c r="AJ129" s="1"/>
      <c r="AK129" s="1"/>
      <c r="AL129" s="1"/>
      <c r="AM129" s="1"/>
      <c r="AN129" s="1"/>
      <c r="AO129" s="1"/>
      <c r="AP129" s="1"/>
      <c r="AQ129" s="1"/>
    </row>
    <row r="130" spans="5:43" x14ac:dyDescent="0.15">
      <c r="E130" t="s">
        <v>892</v>
      </c>
      <c r="F130" s="35"/>
      <c r="G130" s="35"/>
      <c r="H130" s="197" t="s">
        <v>945</v>
      </c>
      <c r="I130" s="36"/>
      <c r="J130" t="s">
        <v>901</v>
      </c>
      <c r="K130" s="1"/>
      <c r="O130" s="36"/>
      <c r="P130" s="36"/>
      <c r="Q130" s="36"/>
      <c r="R130" s="36"/>
      <c r="S130" s="36"/>
      <c r="T130" s="36"/>
      <c r="U130" s="36"/>
      <c r="V130" s="37"/>
      <c r="Z130" s="196"/>
      <c r="AA130" s="20"/>
      <c r="AB130" s="1"/>
      <c r="AC130" s="1"/>
      <c r="AD130" s="1"/>
      <c r="AE130" s="1"/>
      <c r="AF130" s="1"/>
      <c r="AG130" s="1"/>
      <c r="AH130" s="1"/>
      <c r="AI130" s="1"/>
      <c r="AJ130" s="1"/>
      <c r="AK130" s="1"/>
      <c r="AL130" s="1"/>
      <c r="AM130" s="1"/>
      <c r="AN130" s="1"/>
      <c r="AO130" s="1"/>
      <c r="AP130" s="1"/>
      <c r="AQ130" s="1"/>
    </row>
    <row r="131" spans="5:43" x14ac:dyDescent="0.15">
      <c r="E131" t="s">
        <v>893</v>
      </c>
      <c r="F131" s="35"/>
      <c r="G131" s="35"/>
      <c r="H131" s="197" t="s">
        <v>946</v>
      </c>
      <c r="I131" s="36"/>
      <c r="J131" t="s">
        <v>901</v>
      </c>
      <c r="K131" s="1"/>
      <c r="O131" s="36"/>
      <c r="P131" s="36"/>
      <c r="Q131" s="36"/>
      <c r="R131" s="36"/>
      <c r="S131" s="36"/>
      <c r="T131" s="36"/>
      <c r="U131" s="36"/>
      <c r="V131" s="37"/>
      <c r="Z131" s="196"/>
      <c r="AA131" s="20"/>
      <c r="AB131" s="1"/>
      <c r="AC131" s="1"/>
      <c r="AD131" s="1"/>
      <c r="AE131" s="1"/>
      <c r="AF131" s="1"/>
      <c r="AG131" s="1"/>
      <c r="AH131" s="1"/>
      <c r="AI131" s="1"/>
      <c r="AJ131" s="1"/>
      <c r="AK131" s="1"/>
      <c r="AL131" s="1"/>
      <c r="AM131" s="1"/>
      <c r="AN131" s="1"/>
      <c r="AO131" s="1"/>
      <c r="AP131" s="1"/>
      <c r="AQ131" s="1"/>
    </row>
    <row r="132" spans="5:43" x14ac:dyDescent="0.15">
      <c r="E132" t="s">
        <v>894</v>
      </c>
      <c r="F132" s="35"/>
      <c r="G132" s="35"/>
      <c r="H132" s="197" t="s">
        <v>947</v>
      </c>
      <c r="I132" s="36"/>
      <c r="J132" t="s">
        <v>901</v>
      </c>
      <c r="K132" s="1"/>
      <c r="O132" s="36"/>
      <c r="P132" s="36"/>
      <c r="Q132" s="36"/>
      <c r="R132" s="36"/>
      <c r="S132" s="36"/>
      <c r="T132" s="36"/>
      <c r="U132" s="36"/>
      <c r="V132" s="37"/>
      <c r="Z132" s="196"/>
      <c r="AA132" s="20"/>
      <c r="AB132" s="1"/>
      <c r="AC132" s="1"/>
      <c r="AD132" s="1"/>
      <c r="AE132" s="1"/>
      <c r="AF132" s="1"/>
      <c r="AG132" s="1"/>
      <c r="AH132" s="1"/>
      <c r="AI132" s="1"/>
      <c r="AJ132" s="1"/>
      <c r="AK132" s="1"/>
      <c r="AL132" s="1"/>
      <c r="AM132" s="1"/>
      <c r="AN132" s="1"/>
      <c r="AO132" s="1"/>
      <c r="AP132" s="1"/>
      <c r="AQ132" s="1"/>
    </row>
    <row r="133" spans="5:43" x14ac:dyDescent="0.15">
      <c r="E133" t="s">
        <v>896</v>
      </c>
      <c r="F133" s="35"/>
      <c r="G133" s="35"/>
      <c r="H133" s="197" t="s">
        <v>948</v>
      </c>
      <c r="I133" s="36"/>
      <c r="J133" t="s">
        <v>901</v>
      </c>
      <c r="K133" s="1"/>
      <c r="O133" s="36"/>
      <c r="P133" s="36"/>
      <c r="Q133" s="36"/>
      <c r="R133" s="36"/>
      <c r="S133" s="36"/>
      <c r="T133" s="36"/>
      <c r="U133" s="36"/>
      <c r="V133" s="37"/>
      <c r="Z133" s="196"/>
      <c r="AA133" s="20"/>
      <c r="AB133" s="1"/>
      <c r="AC133" s="1"/>
      <c r="AD133" s="1"/>
      <c r="AE133" s="1"/>
      <c r="AF133" s="1"/>
      <c r="AG133" s="1"/>
      <c r="AH133" s="1"/>
      <c r="AI133" s="1"/>
      <c r="AJ133" s="1"/>
      <c r="AK133" s="1"/>
      <c r="AL133" s="1"/>
      <c r="AM133" s="1"/>
      <c r="AN133" s="1"/>
      <c r="AO133" s="1"/>
      <c r="AP133" s="1"/>
      <c r="AQ133" s="1"/>
    </row>
    <row r="134" spans="5:43" x14ac:dyDescent="0.15">
      <c r="E134" t="s">
        <v>22</v>
      </c>
      <c r="F134" s="35"/>
      <c r="G134" s="35"/>
      <c r="H134" s="197" t="s">
        <v>949</v>
      </c>
      <c r="I134" s="36"/>
      <c r="J134" t="s">
        <v>902</v>
      </c>
      <c r="K134" s="1"/>
      <c r="O134" s="36"/>
      <c r="P134" s="36"/>
      <c r="Q134" s="36"/>
      <c r="R134" s="36"/>
      <c r="S134" s="36"/>
      <c r="T134" s="36"/>
      <c r="U134" s="36"/>
      <c r="V134" s="37"/>
      <c r="Z134" s="196"/>
      <c r="AA134" s="20"/>
      <c r="AB134" s="1"/>
      <c r="AC134" s="1"/>
      <c r="AD134" s="1"/>
      <c r="AE134" s="1"/>
      <c r="AF134" s="1"/>
      <c r="AG134" s="1"/>
      <c r="AH134" s="1"/>
      <c r="AI134" s="1"/>
      <c r="AJ134" s="1"/>
      <c r="AK134" s="1"/>
      <c r="AL134" s="1"/>
      <c r="AM134" s="1"/>
      <c r="AN134" s="1"/>
      <c r="AO134" s="1"/>
      <c r="AP134" s="1"/>
      <c r="AQ134" s="1"/>
    </row>
    <row r="135" spans="5:43" x14ac:dyDescent="0.15">
      <c r="E135" t="s">
        <v>602</v>
      </c>
      <c r="F135" s="35"/>
      <c r="G135" s="35"/>
      <c r="H135" s="197" t="s">
        <v>950</v>
      </c>
      <c r="I135" s="36"/>
      <c r="J135" t="s">
        <v>902</v>
      </c>
      <c r="K135" s="1"/>
      <c r="O135" s="36"/>
      <c r="P135" s="36"/>
      <c r="Q135" s="36"/>
      <c r="R135" s="36"/>
      <c r="S135" s="36"/>
      <c r="T135" s="36"/>
      <c r="U135" s="36"/>
      <c r="V135" s="37"/>
      <c r="Z135" s="196"/>
      <c r="AA135" s="20"/>
      <c r="AB135" s="1"/>
      <c r="AC135" s="1"/>
      <c r="AD135" s="1"/>
      <c r="AE135" s="1"/>
      <c r="AF135" s="1"/>
      <c r="AG135" s="1"/>
      <c r="AH135" s="1"/>
      <c r="AI135" s="1"/>
      <c r="AJ135" s="1"/>
      <c r="AK135" s="1"/>
      <c r="AL135" s="1"/>
      <c r="AM135" s="1"/>
      <c r="AN135" s="1"/>
      <c r="AO135" s="1"/>
      <c r="AP135" s="1"/>
      <c r="AQ135" s="1"/>
    </row>
    <row r="136" spans="5:43" x14ac:dyDescent="0.15">
      <c r="E136" t="s">
        <v>603</v>
      </c>
      <c r="F136" s="35"/>
      <c r="G136" s="35"/>
      <c r="H136" s="197" t="s">
        <v>951</v>
      </c>
      <c r="I136" s="36"/>
      <c r="J136" t="s">
        <v>902</v>
      </c>
      <c r="K136" s="1"/>
      <c r="O136" s="36"/>
      <c r="P136" s="36"/>
      <c r="Q136" s="36"/>
      <c r="R136" s="36"/>
      <c r="S136" s="36"/>
      <c r="T136" s="36"/>
      <c r="U136" s="36"/>
      <c r="V136" s="37"/>
      <c r="Z136" s="196"/>
      <c r="AA136" s="20"/>
      <c r="AB136" s="1"/>
      <c r="AC136" s="1"/>
      <c r="AD136" s="1"/>
      <c r="AE136" s="1"/>
      <c r="AF136" s="1"/>
      <c r="AG136" s="1"/>
      <c r="AH136" s="1"/>
      <c r="AI136" s="1"/>
      <c r="AJ136" s="1"/>
      <c r="AK136" s="1"/>
      <c r="AL136" s="1"/>
      <c r="AM136" s="1"/>
      <c r="AN136" s="1"/>
      <c r="AO136" s="1"/>
      <c r="AP136" s="1"/>
      <c r="AQ136" s="1"/>
    </row>
    <row r="137" spans="5:43" x14ac:dyDescent="0.15">
      <c r="E137" t="s">
        <v>604</v>
      </c>
      <c r="F137" s="35"/>
      <c r="G137" s="35"/>
      <c r="H137" s="197" t="s">
        <v>952</v>
      </c>
      <c r="I137" s="36"/>
      <c r="J137" t="s">
        <v>902</v>
      </c>
      <c r="K137" s="1"/>
      <c r="O137" s="36"/>
      <c r="P137" s="36"/>
      <c r="Q137" s="36"/>
      <c r="R137" s="36"/>
      <c r="S137" s="36"/>
      <c r="T137" s="36"/>
      <c r="U137" s="36"/>
      <c r="V137" s="37"/>
      <c r="Z137" s="196"/>
      <c r="AA137" s="20"/>
      <c r="AB137" s="1"/>
      <c r="AC137" s="1"/>
      <c r="AD137" s="1"/>
      <c r="AE137" s="1"/>
      <c r="AF137" s="1"/>
      <c r="AG137" s="1"/>
      <c r="AH137" s="1"/>
      <c r="AI137" s="1"/>
      <c r="AJ137" s="1"/>
      <c r="AK137" s="1"/>
      <c r="AL137" s="1"/>
      <c r="AM137" s="1"/>
      <c r="AN137" s="1"/>
      <c r="AO137" s="1"/>
      <c r="AP137" s="1"/>
      <c r="AQ137" s="1"/>
    </row>
    <row r="138" spans="5:43" x14ac:dyDescent="0.15">
      <c r="E138" t="s">
        <v>605</v>
      </c>
      <c r="F138" s="35"/>
      <c r="G138" s="35"/>
      <c r="H138" s="197" t="s">
        <v>953</v>
      </c>
      <c r="I138" s="36"/>
      <c r="J138" t="s">
        <v>902</v>
      </c>
      <c r="K138" s="1"/>
      <c r="O138" s="36"/>
      <c r="P138" s="36"/>
      <c r="Q138" s="36"/>
      <c r="R138" s="36"/>
      <c r="S138" s="36"/>
      <c r="T138" s="36"/>
      <c r="U138" s="36"/>
      <c r="V138" s="37"/>
      <c r="Z138" s="196"/>
      <c r="AA138" s="20"/>
      <c r="AB138" s="1"/>
      <c r="AC138" s="1"/>
      <c r="AD138" s="1"/>
      <c r="AE138" s="1"/>
      <c r="AF138" s="1"/>
      <c r="AG138" s="1"/>
      <c r="AH138" s="1"/>
      <c r="AI138" s="1"/>
      <c r="AJ138" s="1"/>
      <c r="AK138" s="1"/>
      <c r="AL138" s="1"/>
      <c r="AM138" s="1"/>
      <c r="AN138" s="1"/>
      <c r="AO138" s="1"/>
      <c r="AP138" s="1"/>
      <c r="AQ138" s="1"/>
    </row>
    <row r="139" spans="5:43" x14ac:dyDescent="0.15">
      <c r="E139" t="s">
        <v>606</v>
      </c>
      <c r="F139" s="35"/>
      <c r="G139" s="35"/>
      <c r="H139" s="197" t="s">
        <v>954</v>
      </c>
      <c r="I139" s="36"/>
      <c r="J139" t="s">
        <v>902</v>
      </c>
      <c r="K139" s="1"/>
      <c r="O139" s="36"/>
      <c r="P139" s="36"/>
      <c r="Q139" s="36"/>
      <c r="R139" s="36"/>
      <c r="S139" s="36"/>
      <c r="T139" s="36"/>
      <c r="U139" s="36"/>
      <c r="V139" s="37"/>
      <c r="Z139" s="196"/>
      <c r="AA139" s="20"/>
      <c r="AB139" s="1"/>
      <c r="AC139" s="1"/>
      <c r="AD139" s="1"/>
      <c r="AE139" s="1"/>
      <c r="AF139" s="1"/>
      <c r="AG139" s="1"/>
      <c r="AH139" s="1"/>
      <c r="AI139" s="1"/>
      <c r="AJ139" s="1"/>
      <c r="AK139" s="1"/>
      <c r="AL139" s="1"/>
      <c r="AM139" s="1"/>
      <c r="AN139" s="1"/>
      <c r="AO139" s="1"/>
      <c r="AP139" s="1"/>
      <c r="AQ139" s="1"/>
    </row>
    <row r="140" spans="5:43" x14ac:dyDescent="0.15">
      <c r="E140" t="s">
        <v>607</v>
      </c>
      <c r="F140" s="35"/>
      <c r="G140" s="35"/>
      <c r="H140" s="197" t="s">
        <v>955</v>
      </c>
      <c r="I140" s="36"/>
      <c r="J140" t="s">
        <v>902</v>
      </c>
      <c r="K140" s="1"/>
      <c r="O140" s="36"/>
      <c r="P140" s="36"/>
      <c r="Q140" s="36"/>
      <c r="R140" s="36"/>
      <c r="S140" s="36"/>
      <c r="T140" s="36"/>
      <c r="U140" s="36"/>
      <c r="V140" s="37"/>
      <c r="Z140" s="196"/>
      <c r="AA140" s="20"/>
      <c r="AB140" s="1"/>
      <c r="AC140" s="1"/>
      <c r="AD140" s="1"/>
      <c r="AE140" s="1"/>
      <c r="AF140" s="1"/>
      <c r="AG140" s="1"/>
      <c r="AH140" s="1"/>
      <c r="AI140" s="1"/>
      <c r="AJ140" s="1"/>
      <c r="AK140" s="1"/>
      <c r="AL140" s="1"/>
      <c r="AM140" s="1"/>
      <c r="AN140" s="1"/>
      <c r="AO140" s="1"/>
      <c r="AP140" s="1"/>
      <c r="AQ140" s="1"/>
    </row>
    <row r="141" spans="5:43" x14ac:dyDescent="0.15">
      <c r="E141" t="s">
        <v>856</v>
      </c>
      <c r="F141" s="35"/>
      <c r="G141" s="35"/>
      <c r="H141" s="197" t="s">
        <v>956</v>
      </c>
      <c r="I141" s="36"/>
      <c r="J141" t="s">
        <v>902</v>
      </c>
      <c r="K141" s="1"/>
      <c r="O141" s="36"/>
      <c r="P141" s="36"/>
      <c r="Q141" s="36"/>
      <c r="R141" s="36"/>
      <c r="S141" s="36"/>
      <c r="T141" s="36"/>
      <c r="U141" s="36"/>
      <c r="V141" s="37"/>
      <c r="Z141" s="196"/>
      <c r="AA141" s="20"/>
      <c r="AB141" s="1"/>
      <c r="AC141" s="1"/>
      <c r="AD141" s="1"/>
      <c r="AE141" s="1"/>
      <c r="AF141" s="1"/>
      <c r="AG141" s="1"/>
      <c r="AH141" s="1"/>
      <c r="AI141" s="1"/>
      <c r="AJ141" s="1"/>
      <c r="AK141" s="1"/>
      <c r="AL141" s="1"/>
      <c r="AM141" s="1"/>
      <c r="AN141" s="1"/>
      <c r="AO141" s="1"/>
      <c r="AP141" s="1"/>
      <c r="AQ141" s="1"/>
    </row>
    <row r="142" spans="5:43" x14ac:dyDescent="0.15">
      <c r="E142" t="s">
        <v>609</v>
      </c>
      <c r="F142" s="35"/>
      <c r="G142" s="35"/>
      <c r="H142" s="197" t="s">
        <v>957</v>
      </c>
      <c r="I142" s="36"/>
      <c r="J142" t="s">
        <v>902</v>
      </c>
      <c r="K142" s="1"/>
      <c r="O142" s="36"/>
      <c r="P142" s="36"/>
      <c r="Q142" s="36"/>
      <c r="R142" s="36"/>
      <c r="S142" s="36"/>
      <c r="T142" s="36"/>
      <c r="U142" s="36"/>
      <c r="V142" s="37"/>
      <c r="Z142" s="196"/>
      <c r="AA142" s="20"/>
      <c r="AB142" s="1"/>
      <c r="AC142" s="1"/>
      <c r="AD142" s="1"/>
      <c r="AE142" s="1"/>
      <c r="AF142" s="1"/>
      <c r="AG142" s="1"/>
      <c r="AH142" s="1"/>
      <c r="AI142" s="1"/>
      <c r="AJ142" s="1"/>
      <c r="AK142" s="1"/>
      <c r="AL142" s="1"/>
      <c r="AM142" s="1"/>
      <c r="AN142" s="1"/>
      <c r="AO142" s="1"/>
      <c r="AP142" s="1"/>
      <c r="AQ142" s="1"/>
    </row>
    <row r="143" spans="5:43" x14ac:dyDescent="0.15">
      <c r="E143" t="s">
        <v>610</v>
      </c>
      <c r="F143" s="35"/>
      <c r="G143" s="35"/>
      <c r="H143" s="197" t="s">
        <v>958</v>
      </c>
      <c r="I143" s="36"/>
      <c r="J143" t="s">
        <v>902</v>
      </c>
      <c r="K143" s="1"/>
      <c r="O143" s="36"/>
      <c r="P143" s="36"/>
      <c r="Q143" s="36"/>
      <c r="R143" s="36"/>
      <c r="S143" s="36"/>
      <c r="T143" s="36"/>
      <c r="U143" s="36"/>
      <c r="V143" s="37"/>
      <c r="Z143" s="196"/>
      <c r="AA143" s="20"/>
      <c r="AB143" s="1"/>
      <c r="AC143" s="1"/>
      <c r="AD143" s="1"/>
      <c r="AE143" s="1"/>
      <c r="AF143" s="1"/>
      <c r="AG143" s="1"/>
      <c r="AH143" s="1"/>
      <c r="AI143" s="1"/>
      <c r="AJ143" s="1"/>
      <c r="AK143" s="1"/>
      <c r="AL143" s="1"/>
      <c r="AM143" s="1"/>
      <c r="AN143" s="1"/>
      <c r="AO143" s="1"/>
      <c r="AP143" s="1"/>
      <c r="AQ143" s="1"/>
    </row>
    <row r="144" spans="5:43" x14ac:dyDescent="0.15">
      <c r="E144" t="s">
        <v>611</v>
      </c>
      <c r="F144" s="35"/>
      <c r="G144" s="35"/>
      <c r="H144" s="197" t="s">
        <v>959</v>
      </c>
      <c r="I144" s="36"/>
      <c r="J144" t="s">
        <v>902</v>
      </c>
      <c r="K144" s="1"/>
      <c r="O144" s="36"/>
      <c r="P144" s="36"/>
      <c r="Q144" s="36"/>
      <c r="R144" s="36"/>
      <c r="S144" s="36"/>
      <c r="T144" s="36"/>
      <c r="U144" s="36"/>
      <c r="V144" s="37"/>
      <c r="Z144" s="196"/>
      <c r="AA144" s="20"/>
      <c r="AB144" s="1"/>
      <c r="AC144" s="1"/>
      <c r="AD144" s="1"/>
      <c r="AE144" s="1"/>
      <c r="AF144" s="1"/>
      <c r="AG144" s="1"/>
      <c r="AH144" s="1"/>
      <c r="AI144" s="1"/>
      <c r="AJ144" s="1"/>
      <c r="AK144" s="1"/>
      <c r="AL144" s="1"/>
      <c r="AM144" s="1"/>
      <c r="AN144" s="1"/>
      <c r="AO144" s="1"/>
      <c r="AP144" s="1"/>
      <c r="AQ144" s="1"/>
    </row>
    <row r="145" spans="5:43" x14ac:dyDescent="0.15">
      <c r="E145" t="s">
        <v>612</v>
      </c>
      <c r="F145" s="35"/>
      <c r="G145" s="35"/>
      <c r="H145" s="197" t="s">
        <v>960</v>
      </c>
      <c r="I145" s="36"/>
      <c r="J145" t="s">
        <v>902</v>
      </c>
      <c r="K145" s="1"/>
      <c r="O145" s="36"/>
      <c r="P145" s="36"/>
      <c r="Q145" s="36"/>
      <c r="R145" s="36"/>
      <c r="S145" s="36"/>
      <c r="T145" s="36"/>
      <c r="U145" s="36"/>
      <c r="V145" s="37"/>
      <c r="Z145" s="196"/>
      <c r="AA145" s="20"/>
      <c r="AB145" s="1"/>
      <c r="AC145" s="1"/>
      <c r="AD145" s="1"/>
      <c r="AE145" s="1"/>
      <c r="AF145" s="1"/>
      <c r="AG145" s="1"/>
      <c r="AH145" s="1"/>
      <c r="AI145" s="1"/>
      <c r="AJ145" s="1"/>
      <c r="AK145" s="1"/>
      <c r="AL145" s="1"/>
      <c r="AM145" s="1"/>
      <c r="AN145" s="1"/>
      <c r="AO145" s="1"/>
      <c r="AP145" s="1"/>
      <c r="AQ145" s="1"/>
    </row>
    <row r="146" spans="5:43" x14ac:dyDescent="0.15">
      <c r="E146" t="s">
        <v>613</v>
      </c>
      <c r="F146" s="35"/>
      <c r="G146" s="35"/>
      <c r="H146" s="197" t="s">
        <v>961</v>
      </c>
      <c r="I146" s="36"/>
      <c r="J146" t="s">
        <v>902</v>
      </c>
      <c r="K146" s="1"/>
      <c r="O146" s="36"/>
      <c r="P146" s="36"/>
      <c r="Q146" s="36"/>
      <c r="R146" s="36"/>
      <c r="S146" s="36"/>
      <c r="T146" s="36"/>
      <c r="U146" s="36"/>
      <c r="V146" s="37"/>
      <c r="Z146" s="196"/>
      <c r="AA146" s="20"/>
      <c r="AB146" s="1"/>
      <c r="AC146" s="1"/>
      <c r="AD146" s="1"/>
      <c r="AE146" s="1"/>
      <c r="AF146" s="1"/>
      <c r="AG146" s="1"/>
      <c r="AH146" s="1"/>
      <c r="AI146" s="1"/>
      <c r="AJ146" s="1"/>
      <c r="AK146" s="1"/>
      <c r="AL146" s="1"/>
      <c r="AM146" s="1"/>
      <c r="AN146" s="1"/>
      <c r="AO146" s="1"/>
      <c r="AP146" s="1"/>
      <c r="AQ146" s="1"/>
    </row>
    <row r="147" spans="5:43" x14ac:dyDescent="0.15">
      <c r="E147" t="s">
        <v>855</v>
      </c>
      <c r="F147" s="35"/>
      <c r="G147" s="35"/>
      <c r="H147" s="197" t="s">
        <v>962</v>
      </c>
      <c r="I147" s="36"/>
      <c r="J147" t="s">
        <v>902</v>
      </c>
      <c r="K147" s="1"/>
      <c r="O147" s="36"/>
      <c r="P147" s="36"/>
      <c r="Q147" s="36"/>
      <c r="R147" s="36"/>
      <c r="S147" s="36"/>
      <c r="T147" s="36"/>
      <c r="U147" s="36"/>
      <c r="V147" s="37"/>
      <c r="Z147" s="196"/>
      <c r="AA147" s="20"/>
      <c r="AB147" s="1"/>
      <c r="AC147" s="1"/>
      <c r="AD147" s="1"/>
      <c r="AE147" s="1"/>
      <c r="AF147" s="1"/>
      <c r="AG147" s="1"/>
      <c r="AH147" s="1"/>
      <c r="AI147" s="1"/>
      <c r="AJ147" s="1"/>
      <c r="AK147" s="1"/>
      <c r="AL147" s="1"/>
      <c r="AM147" s="1"/>
      <c r="AN147" s="1"/>
      <c r="AO147" s="1"/>
      <c r="AP147" s="1"/>
      <c r="AQ147" s="1"/>
    </row>
    <row r="148" spans="5:43" x14ac:dyDescent="0.15">
      <c r="E148" t="s">
        <v>616</v>
      </c>
      <c r="F148" s="35"/>
      <c r="G148" s="35"/>
      <c r="H148" s="197" t="s">
        <v>963</v>
      </c>
      <c r="I148" s="36"/>
      <c r="J148" t="s">
        <v>902</v>
      </c>
      <c r="K148" s="1"/>
      <c r="O148" s="36"/>
      <c r="P148" s="36"/>
      <c r="Q148" s="36"/>
      <c r="R148" s="36"/>
      <c r="S148" s="36"/>
      <c r="T148" s="36"/>
      <c r="U148" s="36"/>
      <c r="V148" s="37"/>
      <c r="Z148" s="196"/>
      <c r="AA148" s="20"/>
      <c r="AB148" s="1"/>
      <c r="AC148" s="1"/>
      <c r="AD148" s="1"/>
      <c r="AE148" s="1"/>
      <c r="AF148" s="1"/>
      <c r="AG148" s="1"/>
      <c r="AH148" s="1"/>
      <c r="AI148" s="1"/>
      <c r="AJ148" s="1"/>
      <c r="AK148" s="1"/>
      <c r="AL148" s="1"/>
      <c r="AM148" s="1"/>
      <c r="AN148" s="1"/>
      <c r="AO148" s="1"/>
      <c r="AP148" s="1"/>
      <c r="AQ148" s="1"/>
    </row>
    <row r="149" spans="5:43" x14ac:dyDescent="0.15">
      <c r="E149" t="s">
        <v>617</v>
      </c>
      <c r="F149" s="35"/>
      <c r="G149" s="35"/>
      <c r="H149" s="197" t="s">
        <v>964</v>
      </c>
      <c r="I149" s="36"/>
      <c r="J149" t="s">
        <v>902</v>
      </c>
      <c r="K149" s="1"/>
      <c r="O149" s="36"/>
      <c r="P149" s="36"/>
      <c r="Q149" s="36"/>
      <c r="R149" s="36"/>
      <c r="S149" s="36"/>
      <c r="T149" s="36"/>
      <c r="U149" s="36"/>
      <c r="V149" s="37"/>
      <c r="Z149" s="196"/>
      <c r="AA149" s="20"/>
      <c r="AB149" s="1"/>
      <c r="AC149" s="1"/>
      <c r="AD149" s="1"/>
      <c r="AE149" s="1"/>
      <c r="AF149" s="1"/>
      <c r="AG149" s="1"/>
      <c r="AH149" s="1"/>
      <c r="AI149" s="1"/>
      <c r="AJ149" s="1"/>
      <c r="AK149" s="1"/>
      <c r="AL149" s="1"/>
      <c r="AM149" s="1"/>
      <c r="AN149" s="1"/>
      <c r="AO149" s="1"/>
      <c r="AP149" s="1"/>
      <c r="AQ149" s="1"/>
    </row>
    <row r="150" spans="5:43" x14ac:dyDescent="0.15">
      <c r="E150" t="s">
        <v>618</v>
      </c>
      <c r="F150" s="35"/>
      <c r="G150" s="35"/>
      <c r="H150" s="197" t="s">
        <v>965</v>
      </c>
      <c r="I150" s="36"/>
      <c r="J150" t="s">
        <v>902</v>
      </c>
      <c r="K150" s="1"/>
      <c r="O150" s="36"/>
      <c r="P150" s="36"/>
      <c r="Q150" s="36"/>
      <c r="R150" s="36"/>
      <c r="S150" s="36"/>
      <c r="T150" s="36"/>
      <c r="U150" s="36"/>
      <c r="V150" s="37"/>
      <c r="Z150" s="196"/>
      <c r="AA150" s="20"/>
      <c r="AB150" s="1"/>
      <c r="AC150" s="1"/>
      <c r="AD150" s="1"/>
      <c r="AE150" s="1"/>
      <c r="AF150" s="1"/>
      <c r="AG150" s="1"/>
      <c r="AH150" s="1"/>
      <c r="AI150" s="1"/>
      <c r="AJ150" s="1"/>
      <c r="AK150" s="1"/>
      <c r="AL150" s="1"/>
      <c r="AM150" s="1"/>
      <c r="AN150" s="1"/>
      <c r="AO150" s="1"/>
      <c r="AP150" s="1"/>
      <c r="AQ150" s="1"/>
    </row>
    <row r="151" spans="5:43" x14ac:dyDescent="0.15">
      <c r="E151" t="s">
        <v>614</v>
      </c>
      <c r="F151" s="35"/>
      <c r="G151" s="35"/>
      <c r="H151" s="197" t="s">
        <v>966</v>
      </c>
      <c r="I151" s="36"/>
      <c r="J151" t="s">
        <v>902</v>
      </c>
      <c r="K151" s="1"/>
      <c r="O151" s="36"/>
      <c r="P151" s="36"/>
      <c r="Q151" s="36"/>
      <c r="R151" s="36"/>
      <c r="S151" s="36"/>
      <c r="T151" s="36"/>
      <c r="U151" s="36"/>
      <c r="V151" s="37"/>
      <c r="Z151" s="196"/>
      <c r="AA151" s="20"/>
      <c r="AB151" s="1"/>
      <c r="AC151" s="1"/>
      <c r="AD151" s="1"/>
      <c r="AE151" s="1"/>
      <c r="AF151" s="1"/>
      <c r="AG151" s="1"/>
      <c r="AH151" s="1"/>
      <c r="AI151" s="1"/>
      <c r="AJ151" s="1"/>
      <c r="AK151" s="1"/>
      <c r="AL151" s="1"/>
      <c r="AM151" s="1"/>
      <c r="AN151" s="1"/>
      <c r="AO151" s="1"/>
      <c r="AP151" s="1"/>
      <c r="AQ151" s="1"/>
    </row>
    <row r="152" spans="5:43" x14ac:dyDescent="0.15">
      <c r="E152" t="s">
        <v>890</v>
      </c>
      <c r="F152" s="35"/>
      <c r="G152" s="35"/>
      <c r="H152" s="197" t="s">
        <v>967</v>
      </c>
      <c r="I152" s="36"/>
      <c r="J152" t="s">
        <v>902</v>
      </c>
      <c r="K152" s="1"/>
      <c r="O152" s="36"/>
      <c r="P152" s="36"/>
      <c r="Q152" s="36"/>
      <c r="R152" s="36"/>
      <c r="S152" s="36"/>
      <c r="T152" s="36"/>
      <c r="U152" s="36"/>
      <c r="V152" s="37"/>
      <c r="Z152" s="196"/>
      <c r="AA152" s="20"/>
      <c r="AB152" s="1"/>
      <c r="AC152" s="1"/>
      <c r="AD152" s="1"/>
      <c r="AE152" s="1"/>
      <c r="AF152" s="1"/>
      <c r="AG152" s="1"/>
      <c r="AH152" s="1"/>
      <c r="AI152" s="1"/>
      <c r="AJ152" s="1"/>
      <c r="AK152" s="1"/>
      <c r="AL152" s="1"/>
      <c r="AM152" s="1"/>
      <c r="AN152" s="1"/>
      <c r="AO152" s="1"/>
      <c r="AP152" s="1"/>
      <c r="AQ152" s="1"/>
    </row>
    <row r="153" spans="5:43" x14ac:dyDescent="0.15">
      <c r="E153" t="s">
        <v>619</v>
      </c>
      <c r="F153" s="35"/>
      <c r="G153" s="36"/>
      <c r="H153" s="197" t="s">
        <v>968</v>
      </c>
      <c r="I153" s="37"/>
      <c r="J153" t="s">
        <v>902</v>
      </c>
      <c r="K153" s="1"/>
      <c r="O153" s="36"/>
      <c r="P153" s="36"/>
      <c r="Q153" s="36"/>
      <c r="R153" s="36"/>
      <c r="S153" s="36"/>
      <c r="T153" s="36"/>
      <c r="U153" s="36"/>
      <c r="V153" s="37"/>
      <c r="Z153" s="196"/>
      <c r="AA153" s="20"/>
      <c r="AB153" s="1"/>
      <c r="AC153" s="1"/>
      <c r="AD153" s="1"/>
      <c r="AE153" s="1"/>
      <c r="AF153" s="1"/>
      <c r="AG153" s="1"/>
      <c r="AH153" s="1"/>
      <c r="AI153" s="1"/>
      <c r="AJ153" s="1"/>
      <c r="AK153" s="1"/>
      <c r="AL153" s="1"/>
      <c r="AM153" s="1"/>
      <c r="AN153" s="1"/>
      <c r="AO153" s="1"/>
      <c r="AP153" s="1"/>
      <c r="AQ153" s="1"/>
    </row>
    <row r="154" spans="5:43" x14ac:dyDescent="0.15">
      <c r="E154" t="s">
        <v>620</v>
      </c>
      <c r="F154" s="37"/>
      <c r="G154" s="37"/>
      <c r="H154" s="197" t="s">
        <v>969</v>
      </c>
      <c r="I154" s="37"/>
      <c r="J154" t="s">
        <v>902</v>
      </c>
      <c r="K154" s="37"/>
      <c r="O154" s="36"/>
      <c r="P154" s="36"/>
      <c r="Q154" s="36"/>
      <c r="R154" s="36"/>
      <c r="S154" s="36"/>
      <c r="T154" s="36"/>
      <c r="U154" s="36"/>
      <c r="V154" s="37"/>
      <c r="Z154" s="196"/>
      <c r="AA154" s="20"/>
      <c r="AB154" s="1"/>
      <c r="AC154" s="1"/>
      <c r="AD154" s="1"/>
      <c r="AE154" s="1"/>
      <c r="AF154" s="1"/>
      <c r="AG154" s="1"/>
      <c r="AH154" s="1"/>
      <c r="AI154" s="1"/>
      <c r="AJ154" s="1"/>
      <c r="AK154" s="1"/>
      <c r="AL154" s="1"/>
      <c r="AM154" s="1"/>
      <c r="AN154" s="1"/>
      <c r="AO154" s="1"/>
      <c r="AP154" s="1"/>
      <c r="AQ154" s="1"/>
    </row>
    <row r="155" spans="5:43" x14ac:dyDescent="0.15">
      <c r="E155" t="s">
        <v>621</v>
      </c>
      <c r="F155" s="37"/>
      <c r="G155" s="37"/>
      <c r="H155" s="197" t="s">
        <v>970</v>
      </c>
      <c r="I155" s="37"/>
      <c r="J155" t="s">
        <v>902</v>
      </c>
      <c r="K155" s="37"/>
      <c r="Z155" s="196"/>
      <c r="AA155" s="20"/>
      <c r="AB155" s="1"/>
      <c r="AC155" s="1"/>
      <c r="AD155" s="1"/>
      <c r="AE155" s="1"/>
      <c r="AF155" s="1"/>
      <c r="AG155" s="1"/>
      <c r="AH155" s="1"/>
      <c r="AI155" s="1"/>
      <c r="AJ155" s="1"/>
      <c r="AK155" s="1"/>
      <c r="AL155" s="1"/>
      <c r="AM155" s="1"/>
      <c r="AN155" s="1"/>
      <c r="AO155" s="1"/>
      <c r="AP155" s="1"/>
      <c r="AQ155" s="1"/>
    </row>
    <row r="156" spans="5:43" x14ac:dyDescent="0.15">
      <c r="E156" t="s">
        <v>622</v>
      </c>
      <c r="F156" s="37"/>
      <c r="G156" s="37"/>
      <c r="H156" s="197" t="s">
        <v>971</v>
      </c>
      <c r="I156" s="37"/>
      <c r="J156" t="s">
        <v>902</v>
      </c>
      <c r="K156" s="37"/>
      <c r="Z156" s="196"/>
      <c r="AA156" s="20"/>
      <c r="AB156" s="1"/>
      <c r="AC156" s="1"/>
      <c r="AD156" s="1"/>
      <c r="AE156" s="1"/>
      <c r="AF156" s="1"/>
      <c r="AG156" s="1"/>
      <c r="AH156" s="1"/>
      <c r="AI156" s="1"/>
      <c r="AJ156" s="1"/>
      <c r="AK156" s="1"/>
      <c r="AL156" s="1"/>
      <c r="AM156" s="1"/>
      <c r="AN156" s="1"/>
      <c r="AO156" s="1"/>
      <c r="AP156" s="1"/>
      <c r="AQ156" s="1"/>
    </row>
    <row r="157" spans="5:43" x14ac:dyDescent="0.15">
      <c r="E157" t="s">
        <v>624</v>
      </c>
      <c r="F157" s="37"/>
      <c r="G157" s="37"/>
      <c r="H157" s="197" t="s">
        <v>972</v>
      </c>
      <c r="I157" s="37"/>
      <c r="J157" t="s">
        <v>902</v>
      </c>
      <c r="K157" s="37"/>
      <c r="Z157" s="196"/>
      <c r="AA157" s="20"/>
      <c r="AB157" s="1"/>
      <c r="AC157" s="1"/>
      <c r="AD157" s="1"/>
      <c r="AE157" s="1"/>
      <c r="AF157" s="1"/>
      <c r="AG157" s="1"/>
      <c r="AH157" s="1"/>
      <c r="AI157" s="1"/>
      <c r="AJ157" s="1"/>
      <c r="AK157" s="1"/>
      <c r="AL157" s="1"/>
      <c r="AM157" s="1"/>
      <c r="AN157" s="1"/>
      <c r="AO157" s="1"/>
      <c r="AP157" s="1"/>
      <c r="AQ157" s="1"/>
    </row>
    <row r="158" spans="5:43" x14ac:dyDescent="0.15">
      <c r="E158" t="s">
        <v>625</v>
      </c>
      <c r="F158" s="37"/>
      <c r="G158" s="37"/>
      <c r="H158" s="197" t="s">
        <v>973</v>
      </c>
      <c r="I158" s="37"/>
      <c r="J158" t="s">
        <v>902</v>
      </c>
      <c r="K158" s="37"/>
      <c r="Z158" s="196"/>
      <c r="AA158" s="20"/>
      <c r="AB158" s="1"/>
      <c r="AC158" s="1"/>
      <c r="AD158" s="1"/>
      <c r="AE158" s="1"/>
      <c r="AF158" s="1"/>
      <c r="AG158" s="1"/>
      <c r="AH158" s="1"/>
      <c r="AI158" s="1"/>
      <c r="AJ158" s="1"/>
      <c r="AK158" s="1"/>
      <c r="AL158" s="1"/>
      <c r="AM158" s="1"/>
      <c r="AN158" s="1"/>
      <c r="AO158" s="1"/>
      <c r="AP158" s="1"/>
      <c r="AQ158" s="1"/>
    </row>
    <row r="159" spans="5:43" x14ac:dyDescent="0.15">
      <c r="E159" t="s">
        <v>626</v>
      </c>
      <c r="F159" s="37"/>
      <c r="G159" s="37"/>
      <c r="H159" s="197" t="s">
        <v>974</v>
      </c>
      <c r="I159" s="37"/>
      <c r="J159" t="s">
        <v>902</v>
      </c>
      <c r="K159" s="37"/>
      <c r="Z159" s="196"/>
      <c r="AA159" s="20"/>
      <c r="AB159" s="1"/>
      <c r="AC159" s="1"/>
      <c r="AD159" s="1"/>
      <c r="AE159" s="1"/>
      <c r="AF159" s="1"/>
      <c r="AG159" s="1"/>
      <c r="AH159" s="1"/>
      <c r="AI159" s="1"/>
      <c r="AJ159" s="1"/>
      <c r="AK159" s="1"/>
      <c r="AL159" s="1"/>
      <c r="AM159" s="1"/>
      <c r="AN159" s="1"/>
      <c r="AO159" s="1"/>
      <c r="AP159" s="1"/>
      <c r="AQ159" s="1"/>
    </row>
    <row r="160" spans="5:43" x14ac:dyDescent="0.15">
      <c r="E160" t="s">
        <v>627</v>
      </c>
      <c r="F160" s="37"/>
      <c r="G160" s="37"/>
      <c r="H160" s="197" t="s">
        <v>975</v>
      </c>
      <c r="I160" s="37"/>
      <c r="J160" t="s">
        <v>902</v>
      </c>
      <c r="K160" s="37"/>
      <c r="Z160" s="196"/>
      <c r="AA160" s="20"/>
      <c r="AB160" s="1"/>
      <c r="AC160" s="1"/>
      <c r="AD160" s="1"/>
      <c r="AE160" s="1"/>
      <c r="AF160" s="1"/>
      <c r="AG160" s="1"/>
      <c r="AH160" s="1"/>
      <c r="AI160" s="1"/>
      <c r="AJ160" s="1"/>
      <c r="AK160" s="1"/>
      <c r="AL160" s="1"/>
      <c r="AM160" s="1"/>
      <c r="AN160" s="1"/>
      <c r="AO160" s="1"/>
      <c r="AP160" s="1"/>
      <c r="AQ160" s="1"/>
    </row>
    <row r="161" spans="5:43" x14ac:dyDescent="0.15">
      <c r="E161" t="s">
        <v>629</v>
      </c>
      <c r="F161" s="37"/>
      <c r="G161" s="37"/>
      <c r="H161" s="197" t="s">
        <v>976</v>
      </c>
      <c r="I161" s="37"/>
      <c r="J161" t="s">
        <v>902</v>
      </c>
      <c r="K161" s="37"/>
      <c r="Z161" s="196"/>
      <c r="AA161" s="20"/>
      <c r="AB161" s="1"/>
      <c r="AC161" s="1"/>
      <c r="AD161" s="1"/>
      <c r="AE161" s="1"/>
      <c r="AF161" s="1"/>
      <c r="AG161" s="1"/>
      <c r="AH161" s="1"/>
      <c r="AI161" s="1"/>
      <c r="AJ161" s="1"/>
      <c r="AK161" s="1"/>
      <c r="AL161" s="1"/>
      <c r="AM161" s="1"/>
      <c r="AN161" s="1"/>
      <c r="AO161" s="1"/>
      <c r="AP161" s="1"/>
      <c r="AQ161" s="1"/>
    </row>
    <row r="162" spans="5:43" x14ac:dyDescent="0.15">
      <c r="E162" t="s">
        <v>630</v>
      </c>
      <c r="F162" s="37"/>
      <c r="G162" s="37"/>
      <c r="H162" s="197" t="s">
        <v>977</v>
      </c>
      <c r="I162" s="37"/>
      <c r="J162" t="s">
        <v>902</v>
      </c>
      <c r="K162" s="37"/>
      <c r="Z162" s="196"/>
      <c r="AA162" s="20"/>
      <c r="AB162" s="1"/>
      <c r="AC162" s="1"/>
      <c r="AD162" s="1"/>
      <c r="AE162" s="1"/>
      <c r="AF162" s="1"/>
      <c r="AG162" s="1"/>
      <c r="AH162" s="1"/>
      <c r="AI162" s="1"/>
      <c r="AJ162" s="1"/>
      <c r="AK162" s="1"/>
      <c r="AL162" s="1"/>
      <c r="AM162" s="1"/>
      <c r="AN162" s="1"/>
      <c r="AO162" s="1"/>
      <c r="AP162" s="1"/>
      <c r="AQ162" s="1"/>
    </row>
    <row r="163" spans="5:43" x14ac:dyDescent="0.15">
      <c r="E163" t="s">
        <v>631</v>
      </c>
      <c r="F163" s="37"/>
      <c r="G163" s="37"/>
      <c r="H163" s="197" t="s">
        <v>978</v>
      </c>
      <c r="I163" s="37"/>
      <c r="J163" t="s">
        <v>902</v>
      </c>
      <c r="K163" s="37"/>
      <c r="Z163" s="196"/>
      <c r="AA163" s="20"/>
      <c r="AB163" s="1"/>
      <c r="AC163" s="1"/>
      <c r="AD163" s="1"/>
      <c r="AE163" s="1"/>
      <c r="AF163" s="1"/>
      <c r="AG163" s="1"/>
      <c r="AH163" s="1"/>
      <c r="AI163" s="1"/>
      <c r="AJ163" s="1"/>
      <c r="AK163" s="1"/>
      <c r="AL163" s="1"/>
      <c r="AM163" s="1"/>
      <c r="AN163" s="1"/>
      <c r="AO163" s="1"/>
      <c r="AP163" s="1"/>
      <c r="AQ163" s="1"/>
    </row>
    <row r="164" spans="5:43" x14ac:dyDescent="0.15">
      <c r="E164" t="s">
        <v>632</v>
      </c>
      <c r="F164" s="37"/>
      <c r="G164" s="37"/>
      <c r="H164" s="197" t="s">
        <v>979</v>
      </c>
      <c r="I164" s="37"/>
      <c r="J164" t="s">
        <v>902</v>
      </c>
      <c r="K164" s="37"/>
      <c r="Z164" s="196"/>
      <c r="AA164" s="20"/>
      <c r="AB164" s="1"/>
      <c r="AC164" s="1"/>
      <c r="AD164" s="1"/>
      <c r="AE164" s="1"/>
      <c r="AF164" s="1"/>
      <c r="AG164" s="1"/>
      <c r="AH164" s="1"/>
      <c r="AI164" s="1"/>
      <c r="AJ164" s="1"/>
      <c r="AK164" s="1"/>
      <c r="AL164" s="1"/>
      <c r="AM164" s="1"/>
      <c r="AN164" s="1"/>
      <c r="AO164" s="1"/>
      <c r="AP164" s="1"/>
      <c r="AQ164" s="1"/>
    </row>
    <row r="165" spans="5:43" x14ac:dyDescent="0.15">
      <c r="E165" t="s">
        <v>633</v>
      </c>
      <c r="F165" s="37"/>
      <c r="G165" s="37"/>
      <c r="H165" s="197" t="s">
        <v>980</v>
      </c>
      <c r="I165" s="37"/>
      <c r="J165" t="s">
        <v>902</v>
      </c>
      <c r="K165" s="37"/>
      <c r="Z165" s="196"/>
      <c r="AA165" s="20"/>
      <c r="AB165" s="1"/>
      <c r="AC165" s="1"/>
      <c r="AD165" s="1"/>
      <c r="AE165" s="1"/>
      <c r="AF165" s="1"/>
      <c r="AG165" s="1"/>
      <c r="AH165" s="1"/>
      <c r="AI165" s="1"/>
      <c r="AJ165" s="1"/>
      <c r="AK165" s="1"/>
      <c r="AL165" s="1"/>
      <c r="AM165" s="1"/>
      <c r="AN165" s="1"/>
      <c r="AO165" s="1"/>
      <c r="AP165" s="1"/>
      <c r="AQ165" s="1"/>
    </row>
    <row r="166" spans="5:43" x14ac:dyDescent="0.15">
      <c r="E166" t="s">
        <v>634</v>
      </c>
      <c r="F166" s="37"/>
      <c r="G166" s="37"/>
      <c r="H166" s="197" t="s">
        <v>981</v>
      </c>
      <c r="I166" s="37"/>
      <c r="J166" t="s">
        <v>902</v>
      </c>
      <c r="K166" s="37"/>
      <c r="Z166" s="196"/>
      <c r="AA166" s="20"/>
      <c r="AB166" s="1"/>
      <c r="AC166" s="1"/>
      <c r="AD166" s="1"/>
      <c r="AE166" s="1"/>
      <c r="AF166" s="1"/>
      <c r="AG166" s="1"/>
      <c r="AH166" s="1"/>
      <c r="AI166" s="1"/>
      <c r="AJ166" s="1"/>
      <c r="AK166" s="1"/>
      <c r="AL166" s="1"/>
      <c r="AM166" s="1"/>
      <c r="AN166" s="1"/>
      <c r="AO166" s="1"/>
      <c r="AP166" s="1"/>
      <c r="AQ166" s="1"/>
    </row>
    <row r="167" spans="5:43" x14ac:dyDescent="0.15">
      <c r="E167" t="s">
        <v>615</v>
      </c>
      <c r="F167" s="37"/>
      <c r="G167" s="37"/>
      <c r="H167" s="197" t="s">
        <v>982</v>
      </c>
      <c r="I167" s="37"/>
      <c r="J167" t="s">
        <v>902</v>
      </c>
      <c r="K167" s="37"/>
      <c r="Z167" s="196"/>
      <c r="AA167" s="20"/>
      <c r="AB167" s="1"/>
      <c r="AC167" s="1"/>
      <c r="AD167" s="1"/>
      <c r="AE167" s="1"/>
      <c r="AF167" s="1"/>
      <c r="AG167" s="1"/>
      <c r="AH167" s="1"/>
      <c r="AI167" s="1"/>
      <c r="AJ167" s="1"/>
      <c r="AK167" s="1"/>
      <c r="AL167" s="1"/>
      <c r="AM167" s="1"/>
      <c r="AN167" s="1"/>
      <c r="AO167" s="1"/>
      <c r="AP167" s="1"/>
      <c r="AQ167" s="1"/>
    </row>
    <row r="168" spans="5:43" x14ac:dyDescent="0.15">
      <c r="E168" t="s">
        <v>623</v>
      </c>
      <c r="F168" s="37"/>
      <c r="G168" s="37"/>
      <c r="H168" s="197" t="s">
        <v>983</v>
      </c>
      <c r="I168" s="37"/>
      <c r="J168" t="s">
        <v>902</v>
      </c>
      <c r="K168" s="37"/>
      <c r="Z168" s="196"/>
      <c r="AA168" s="20"/>
      <c r="AB168" s="1"/>
      <c r="AC168" s="1"/>
      <c r="AD168" s="1"/>
      <c r="AE168" s="1"/>
      <c r="AF168" s="1"/>
      <c r="AG168" s="1"/>
      <c r="AH168" s="1"/>
      <c r="AI168" s="1"/>
      <c r="AJ168" s="1"/>
      <c r="AK168" s="1"/>
      <c r="AL168" s="1"/>
      <c r="AM168" s="1"/>
      <c r="AN168" s="1"/>
      <c r="AO168" s="1"/>
      <c r="AP168" s="1"/>
      <c r="AQ168" s="1"/>
    </row>
    <row r="169" spans="5:43" x14ac:dyDescent="0.15">
      <c r="E169" t="s">
        <v>608</v>
      </c>
      <c r="F169" s="37"/>
      <c r="G169" s="37"/>
      <c r="H169" s="197" t="s">
        <v>984</v>
      </c>
      <c r="I169" s="37"/>
      <c r="J169" t="s">
        <v>902</v>
      </c>
      <c r="K169" s="37"/>
      <c r="Z169" s="196"/>
      <c r="AA169" s="20"/>
      <c r="AB169" s="1"/>
      <c r="AC169" s="1"/>
      <c r="AD169" s="1"/>
      <c r="AE169" s="1"/>
      <c r="AF169" s="1"/>
      <c r="AG169" s="1"/>
      <c r="AH169" s="1"/>
      <c r="AI169" s="1"/>
      <c r="AJ169" s="1"/>
      <c r="AK169" s="1"/>
      <c r="AL169" s="1"/>
      <c r="AM169" s="1"/>
      <c r="AN169" s="1"/>
      <c r="AO169" s="1"/>
      <c r="AP169" s="1"/>
      <c r="AQ169" s="1"/>
    </row>
    <row r="170" spans="5:43" x14ac:dyDescent="0.15">
      <c r="E170" t="s">
        <v>628</v>
      </c>
      <c r="F170" s="37"/>
      <c r="G170" s="37"/>
      <c r="H170" s="197" t="s">
        <v>985</v>
      </c>
      <c r="I170" s="37"/>
      <c r="J170" t="s">
        <v>902</v>
      </c>
      <c r="K170" s="37"/>
      <c r="Z170" s="196"/>
      <c r="AA170" s="20"/>
      <c r="AB170" s="1"/>
      <c r="AC170" s="1"/>
      <c r="AD170" s="1"/>
      <c r="AE170" s="1"/>
      <c r="AF170" s="1"/>
      <c r="AG170" s="1"/>
      <c r="AH170" s="1"/>
      <c r="AI170" s="1"/>
      <c r="AJ170" s="1"/>
      <c r="AK170" s="1"/>
      <c r="AL170" s="1"/>
      <c r="AM170" s="1"/>
      <c r="AN170" s="1"/>
      <c r="AO170" s="1"/>
      <c r="AP170" s="1"/>
      <c r="AQ170" s="1"/>
    </row>
    <row r="171" spans="5:43" x14ac:dyDescent="0.15">
      <c r="E171" t="s">
        <v>635</v>
      </c>
      <c r="F171" s="37"/>
      <c r="G171" s="37"/>
      <c r="H171" s="197" t="s">
        <v>986</v>
      </c>
      <c r="I171" s="37"/>
      <c r="J171" t="s">
        <v>902</v>
      </c>
      <c r="K171" s="37"/>
      <c r="Z171" s="196"/>
      <c r="AA171" s="20"/>
      <c r="AB171" s="1"/>
      <c r="AC171" s="1"/>
      <c r="AD171" s="1"/>
      <c r="AE171" s="1"/>
      <c r="AF171" s="1"/>
      <c r="AG171" s="1"/>
      <c r="AH171" s="1"/>
      <c r="AI171" s="1"/>
      <c r="AJ171" s="1"/>
      <c r="AK171" s="1"/>
      <c r="AL171" s="1"/>
      <c r="AM171" s="1"/>
      <c r="AN171" s="1"/>
      <c r="AO171" s="1"/>
      <c r="AP171" s="1"/>
      <c r="AQ171" s="1"/>
    </row>
    <row r="172" spans="5:43" x14ac:dyDescent="0.15">
      <c r="E172" t="s">
        <v>636</v>
      </c>
      <c r="F172" s="37"/>
      <c r="G172" s="37"/>
      <c r="H172" s="197" t="s">
        <v>987</v>
      </c>
      <c r="I172" s="37"/>
      <c r="J172" t="s">
        <v>902</v>
      </c>
      <c r="K172" s="37"/>
      <c r="Z172" s="196"/>
      <c r="AA172" s="20"/>
      <c r="AB172" s="1"/>
      <c r="AC172" s="1"/>
      <c r="AD172" s="1"/>
      <c r="AE172" s="1"/>
      <c r="AF172" s="1"/>
      <c r="AG172" s="1"/>
      <c r="AH172" s="1"/>
      <c r="AI172" s="1"/>
      <c r="AJ172" s="1"/>
      <c r="AK172" s="1"/>
      <c r="AL172" s="1"/>
      <c r="AM172" s="1"/>
      <c r="AN172" s="1"/>
      <c r="AO172" s="1"/>
      <c r="AP172" s="1"/>
      <c r="AQ172" s="1"/>
    </row>
    <row r="173" spans="5:43" x14ac:dyDescent="0.15">
      <c r="E173" t="s">
        <v>637</v>
      </c>
      <c r="F173" s="37"/>
      <c r="G173" s="37"/>
      <c r="H173" s="197" t="s">
        <v>988</v>
      </c>
      <c r="I173" s="37"/>
      <c r="J173" t="s">
        <v>902</v>
      </c>
      <c r="K173" s="37"/>
      <c r="Z173" s="196"/>
      <c r="AA173" s="20"/>
      <c r="AB173" s="1"/>
      <c r="AC173" s="1"/>
      <c r="AD173" s="1"/>
      <c r="AE173" s="1"/>
      <c r="AF173" s="1"/>
      <c r="AG173" s="1"/>
      <c r="AH173" s="1"/>
      <c r="AI173" s="1"/>
      <c r="AJ173" s="1"/>
      <c r="AK173" s="1"/>
      <c r="AL173" s="1"/>
      <c r="AM173" s="1"/>
      <c r="AN173" s="1"/>
      <c r="AO173" s="1"/>
      <c r="AP173" s="1"/>
      <c r="AQ173" s="1"/>
    </row>
    <row r="174" spans="5:43" x14ac:dyDescent="0.15">
      <c r="E174" t="s">
        <v>638</v>
      </c>
      <c r="F174" s="37"/>
      <c r="G174" s="37"/>
      <c r="H174" s="197" t="s">
        <v>989</v>
      </c>
      <c r="I174" s="37"/>
      <c r="J174" t="s">
        <v>902</v>
      </c>
      <c r="K174" s="37"/>
      <c r="Z174" s="196"/>
      <c r="AA174" s="20"/>
      <c r="AB174" s="1"/>
      <c r="AC174" s="1"/>
      <c r="AD174" s="1"/>
      <c r="AE174" s="1"/>
      <c r="AF174" s="1"/>
      <c r="AG174" s="1"/>
      <c r="AH174" s="1"/>
      <c r="AI174" s="1"/>
      <c r="AJ174" s="1"/>
      <c r="AK174" s="1"/>
      <c r="AL174" s="1"/>
      <c r="AM174" s="1"/>
      <c r="AN174" s="1"/>
      <c r="AO174" s="1"/>
      <c r="AP174" s="1"/>
      <c r="AQ174" s="1"/>
    </row>
    <row r="175" spans="5:43" x14ac:dyDescent="0.15">
      <c r="E175" t="s">
        <v>639</v>
      </c>
      <c r="F175" s="37"/>
      <c r="G175" s="37"/>
      <c r="H175" s="197" t="s">
        <v>990</v>
      </c>
      <c r="I175" s="37"/>
      <c r="J175" t="s">
        <v>902</v>
      </c>
      <c r="K175" s="37"/>
      <c r="Z175" s="196"/>
      <c r="AA175" s="20"/>
      <c r="AB175" s="1"/>
      <c r="AC175" s="1"/>
      <c r="AD175" s="1"/>
      <c r="AE175" s="1"/>
      <c r="AF175" s="1"/>
      <c r="AG175" s="1"/>
      <c r="AH175" s="1"/>
      <c r="AI175" s="1"/>
      <c r="AJ175" s="1"/>
      <c r="AK175" s="1"/>
      <c r="AL175" s="1"/>
      <c r="AM175" s="1"/>
      <c r="AN175" s="1"/>
      <c r="AO175" s="1"/>
      <c r="AP175" s="1"/>
      <c r="AQ175" s="1"/>
    </row>
    <row r="176" spans="5:43" x14ac:dyDescent="0.15">
      <c r="E176" t="s">
        <v>757</v>
      </c>
      <c r="F176" s="37"/>
      <c r="G176" s="37"/>
      <c r="H176" s="197" t="s">
        <v>991</v>
      </c>
      <c r="I176" s="37"/>
      <c r="J176" t="s">
        <v>902</v>
      </c>
      <c r="K176" s="37"/>
      <c r="Z176" s="196"/>
      <c r="AA176" s="20"/>
      <c r="AB176" s="1"/>
      <c r="AC176" s="1"/>
      <c r="AD176" s="1"/>
      <c r="AE176" s="1"/>
      <c r="AF176" s="1"/>
      <c r="AG176" s="1"/>
      <c r="AH176" s="1"/>
      <c r="AI176" s="1"/>
      <c r="AJ176" s="1"/>
      <c r="AK176" s="1"/>
      <c r="AL176" s="1"/>
      <c r="AM176" s="1"/>
      <c r="AN176" s="1"/>
      <c r="AO176" s="1"/>
      <c r="AP176" s="1"/>
      <c r="AQ176" s="1"/>
    </row>
    <row r="177" spans="5:43" x14ac:dyDescent="0.15">
      <c r="E177" t="s">
        <v>640</v>
      </c>
      <c r="F177" s="37"/>
      <c r="G177" s="37"/>
      <c r="H177" s="197" t="s">
        <v>992</v>
      </c>
      <c r="I177" s="37"/>
      <c r="J177" t="s">
        <v>902</v>
      </c>
      <c r="K177" s="37"/>
      <c r="Z177" s="196"/>
      <c r="AA177" s="20"/>
      <c r="AB177" s="1"/>
      <c r="AC177" s="1"/>
      <c r="AD177" s="1"/>
      <c r="AE177" s="1"/>
      <c r="AF177" s="1"/>
      <c r="AG177" s="1"/>
      <c r="AH177" s="1"/>
      <c r="AI177" s="1"/>
      <c r="AJ177" s="1"/>
      <c r="AK177" s="1"/>
      <c r="AL177" s="1"/>
      <c r="AM177" s="1"/>
      <c r="AN177" s="1"/>
      <c r="AO177" s="1"/>
      <c r="AP177" s="1"/>
      <c r="AQ177" s="1"/>
    </row>
    <row r="178" spans="5:43" x14ac:dyDescent="0.15">
      <c r="E178" t="s">
        <v>641</v>
      </c>
      <c r="F178" s="37"/>
      <c r="G178" s="37"/>
      <c r="H178" s="197" t="s">
        <v>993</v>
      </c>
      <c r="I178" s="37"/>
      <c r="J178" t="s">
        <v>902</v>
      </c>
      <c r="K178" s="37"/>
      <c r="Z178" s="196"/>
      <c r="AA178" s="20"/>
      <c r="AB178" s="1"/>
      <c r="AC178" s="1"/>
      <c r="AD178" s="1"/>
      <c r="AE178" s="1"/>
      <c r="AF178" s="1"/>
      <c r="AG178" s="1"/>
      <c r="AH178" s="1"/>
      <c r="AI178" s="1"/>
      <c r="AJ178" s="1"/>
      <c r="AK178" s="1"/>
      <c r="AL178" s="1"/>
      <c r="AM178" s="1"/>
      <c r="AN178" s="1"/>
      <c r="AO178" s="1"/>
      <c r="AP178" s="1"/>
      <c r="AQ178" s="1"/>
    </row>
    <row r="179" spans="5:43" x14ac:dyDescent="0.15">
      <c r="E179" t="s">
        <v>642</v>
      </c>
      <c r="F179" s="37"/>
      <c r="G179" s="37"/>
      <c r="H179" s="197" t="s">
        <v>994</v>
      </c>
      <c r="I179" s="37"/>
      <c r="J179" t="s">
        <v>902</v>
      </c>
      <c r="K179" s="37"/>
      <c r="Z179" s="196"/>
      <c r="AA179" s="20"/>
      <c r="AB179" s="1"/>
      <c r="AC179" s="1"/>
      <c r="AD179" s="1"/>
      <c r="AE179" s="1"/>
      <c r="AF179" s="1"/>
      <c r="AG179" s="1"/>
      <c r="AH179" s="1"/>
      <c r="AI179" s="1"/>
      <c r="AJ179" s="1"/>
      <c r="AK179" s="1"/>
      <c r="AL179" s="1"/>
      <c r="AM179" s="1"/>
      <c r="AN179" s="1"/>
      <c r="AO179" s="1"/>
      <c r="AP179" s="1"/>
      <c r="AQ179" s="1"/>
    </row>
    <row r="180" spans="5:43" x14ac:dyDescent="0.15">
      <c r="E180" t="s">
        <v>643</v>
      </c>
      <c r="F180" s="37"/>
      <c r="G180" s="37"/>
      <c r="H180" s="197" t="s">
        <v>995</v>
      </c>
      <c r="I180" s="37"/>
      <c r="J180" t="s">
        <v>902</v>
      </c>
      <c r="K180" s="37"/>
      <c r="Z180" s="196"/>
      <c r="AA180" s="20"/>
      <c r="AB180" s="1"/>
      <c r="AC180" s="1"/>
      <c r="AD180" s="1"/>
      <c r="AE180" s="1"/>
      <c r="AF180" s="1"/>
      <c r="AG180" s="1"/>
      <c r="AH180" s="1"/>
      <c r="AI180" s="1"/>
      <c r="AJ180" s="1"/>
      <c r="AK180" s="1"/>
      <c r="AL180" s="1"/>
      <c r="AM180" s="1"/>
      <c r="AN180" s="1"/>
      <c r="AO180" s="1"/>
      <c r="AP180" s="1"/>
      <c r="AQ180" s="1"/>
    </row>
    <row r="181" spans="5:43" x14ac:dyDescent="0.15">
      <c r="E181" t="s">
        <v>644</v>
      </c>
      <c r="F181" s="37"/>
      <c r="G181" s="37"/>
      <c r="H181" s="197" t="s">
        <v>996</v>
      </c>
      <c r="I181" s="37"/>
      <c r="J181" t="s">
        <v>902</v>
      </c>
      <c r="K181" s="37"/>
      <c r="Z181" s="196"/>
      <c r="AA181" s="20"/>
      <c r="AB181" s="1"/>
      <c r="AC181" s="1"/>
      <c r="AD181" s="1"/>
      <c r="AE181" s="1"/>
      <c r="AF181" s="1"/>
      <c r="AG181" s="1"/>
      <c r="AH181" s="1"/>
      <c r="AI181" s="1"/>
      <c r="AJ181" s="1"/>
      <c r="AK181" s="1"/>
      <c r="AL181" s="1"/>
      <c r="AM181" s="1"/>
      <c r="AN181" s="1"/>
      <c r="AO181" s="1"/>
      <c r="AP181" s="1"/>
      <c r="AQ181" s="1"/>
    </row>
    <row r="182" spans="5:43" x14ac:dyDescent="0.15">
      <c r="E182" t="s">
        <v>645</v>
      </c>
      <c r="F182" s="37"/>
      <c r="G182" s="37"/>
      <c r="H182" s="197" t="s">
        <v>997</v>
      </c>
      <c r="I182" s="37"/>
      <c r="J182" t="s">
        <v>902</v>
      </c>
      <c r="K182" s="37"/>
      <c r="Z182" s="196"/>
      <c r="AA182" s="20"/>
      <c r="AB182" s="1"/>
      <c r="AC182" s="1"/>
      <c r="AD182" s="1"/>
      <c r="AE182" s="1"/>
      <c r="AF182" s="1"/>
      <c r="AG182" s="1"/>
      <c r="AH182" s="1"/>
      <c r="AI182" s="1"/>
      <c r="AJ182" s="1"/>
      <c r="AK182" s="1"/>
      <c r="AL182" s="1"/>
      <c r="AM182" s="1"/>
      <c r="AN182" s="1"/>
      <c r="AO182" s="1"/>
      <c r="AP182" s="1"/>
      <c r="AQ182" s="1"/>
    </row>
    <row r="183" spans="5:43" x14ac:dyDescent="0.15">
      <c r="E183" t="s">
        <v>756</v>
      </c>
      <c r="F183" s="37"/>
      <c r="G183" s="37"/>
      <c r="H183" s="198" t="s">
        <v>998</v>
      </c>
      <c r="I183" s="37"/>
      <c r="J183" t="s">
        <v>902</v>
      </c>
      <c r="K183" s="37"/>
      <c r="Z183" s="196"/>
      <c r="AA183" s="20"/>
      <c r="AB183" s="1"/>
      <c r="AC183" s="1"/>
      <c r="AD183" s="1"/>
      <c r="AE183" s="1"/>
      <c r="AF183" s="1"/>
      <c r="AG183" s="1"/>
      <c r="AH183" s="1"/>
      <c r="AI183" s="1"/>
      <c r="AJ183" s="1"/>
      <c r="AK183" s="1"/>
      <c r="AL183" s="1"/>
      <c r="AM183" s="1"/>
      <c r="AN183" s="1"/>
      <c r="AO183" s="1"/>
      <c r="AP183" s="1"/>
      <c r="AQ183" s="1"/>
    </row>
    <row r="184" spans="5:43" x14ac:dyDescent="0.15">
      <c r="E184" t="s">
        <v>887</v>
      </c>
      <c r="F184" s="37"/>
      <c r="G184" s="37"/>
      <c r="H184" s="198" t="s">
        <v>999</v>
      </c>
      <c r="I184" s="37"/>
      <c r="J184" t="s">
        <v>902</v>
      </c>
      <c r="K184" s="37"/>
      <c r="Z184" s="196"/>
      <c r="AA184" s="20"/>
      <c r="AB184" s="1"/>
      <c r="AC184" s="1"/>
      <c r="AD184" s="1"/>
      <c r="AE184" s="1"/>
      <c r="AF184" s="1"/>
      <c r="AG184" s="1"/>
      <c r="AH184" s="1"/>
      <c r="AI184" s="1"/>
      <c r="AJ184" s="1"/>
      <c r="AK184" s="1"/>
      <c r="AL184" s="1"/>
      <c r="AM184" s="1"/>
      <c r="AN184" s="1"/>
      <c r="AO184" s="1"/>
      <c r="AP184" s="1"/>
      <c r="AQ184" s="1"/>
    </row>
    <row r="185" spans="5:43" x14ac:dyDescent="0.15">
      <c r="E185" t="s">
        <v>895</v>
      </c>
      <c r="F185" s="37"/>
      <c r="G185" s="37"/>
      <c r="H185" s="198" t="s">
        <v>1000</v>
      </c>
      <c r="I185" s="37"/>
      <c r="J185" t="s">
        <v>902</v>
      </c>
      <c r="K185" s="37"/>
      <c r="Z185" s="196"/>
      <c r="AA185" s="20"/>
      <c r="AB185" s="1"/>
      <c r="AC185" s="1"/>
      <c r="AD185" s="1"/>
      <c r="AE185" s="1"/>
      <c r="AF185" s="1"/>
      <c r="AG185" s="1"/>
      <c r="AH185" s="1"/>
      <c r="AI185" s="1"/>
      <c r="AJ185" s="1"/>
      <c r="AK185" s="1"/>
      <c r="AL185" s="1"/>
      <c r="AM185" s="1"/>
      <c r="AN185" s="1"/>
      <c r="AO185" s="1"/>
      <c r="AP185" s="1"/>
      <c r="AQ185" s="1"/>
    </row>
    <row r="186" spans="5:43" x14ac:dyDescent="0.15">
      <c r="E186" t="s">
        <v>898</v>
      </c>
      <c r="F186" s="37"/>
      <c r="G186" s="37"/>
      <c r="H186" s="198" t="s">
        <v>1001</v>
      </c>
      <c r="I186" s="37"/>
      <c r="J186" t="s">
        <v>1079</v>
      </c>
      <c r="K186" s="37"/>
      <c r="Z186" s="196"/>
      <c r="AA186" s="20"/>
      <c r="AB186" s="1"/>
      <c r="AC186" s="1"/>
      <c r="AD186" s="1"/>
      <c r="AE186" s="1"/>
      <c r="AF186" s="1"/>
      <c r="AG186" s="1"/>
      <c r="AH186" s="1"/>
      <c r="AI186" s="1"/>
      <c r="AJ186" s="1"/>
      <c r="AK186" s="1"/>
      <c r="AL186" s="1"/>
      <c r="AM186" s="1"/>
      <c r="AN186" s="1"/>
      <c r="AO186" s="1"/>
      <c r="AP186" s="1"/>
      <c r="AQ186" s="1"/>
    </row>
    <row r="187" spans="5:43" x14ac:dyDescent="0.15">
      <c r="E187" t="s">
        <v>873</v>
      </c>
      <c r="F187" s="37"/>
      <c r="G187" s="37"/>
      <c r="H187" s="197" t="s">
        <v>1002</v>
      </c>
      <c r="I187" s="37"/>
      <c r="J187" t="s">
        <v>1079</v>
      </c>
      <c r="K187" s="37"/>
      <c r="Z187" s="196"/>
      <c r="AA187" s="20"/>
      <c r="AB187" s="1"/>
      <c r="AC187" s="1"/>
      <c r="AD187" s="1"/>
      <c r="AE187" s="1"/>
      <c r="AF187" s="1"/>
      <c r="AG187" s="1"/>
      <c r="AH187" s="1"/>
      <c r="AI187" s="1"/>
      <c r="AJ187" s="1"/>
      <c r="AK187" s="1"/>
      <c r="AL187" s="1"/>
      <c r="AM187" s="1"/>
      <c r="AN187" s="1"/>
      <c r="AO187" s="1"/>
      <c r="AP187" s="1"/>
      <c r="AQ187" s="1"/>
    </row>
    <row r="188" spans="5:43" x14ac:dyDescent="0.15">
      <c r="E188" t="s">
        <v>888</v>
      </c>
      <c r="F188" s="37"/>
      <c r="G188" s="37"/>
      <c r="H188" s="198" t="s">
        <v>1003</v>
      </c>
      <c r="I188" s="37"/>
      <c r="J188" t="s">
        <v>1079</v>
      </c>
      <c r="K188" s="37"/>
      <c r="Z188" s="196"/>
      <c r="AA188" s="20"/>
      <c r="AB188" s="1"/>
      <c r="AC188" s="1"/>
      <c r="AD188" s="1"/>
      <c r="AE188" s="1"/>
      <c r="AF188" s="1"/>
      <c r="AG188" s="1"/>
      <c r="AH188" s="1"/>
      <c r="AI188" s="1"/>
      <c r="AJ188" s="1"/>
      <c r="AK188" s="1"/>
      <c r="AL188" s="1"/>
      <c r="AM188" s="1"/>
      <c r="AN188" s="1"/>
      <c r="AO188" s="1"/>
      <c r="AP188" s="1"/>
      <c r="AQ188" s="1"/>
    </row>
    <row r="189" spans="5:43" x14ac:dyDescent="0.15">
      <c r="E189" t="s">
        <v>884</v>
      </c>
      <c r="F189" s="37"/>
      <c r="G189" s="37"/>
      <c r="H189" s="198" t="s">
        <v>1004</v>
      </c>
      <c r="I189" s="37"/>
      <c r="J189" t="s">
        <v>1079</v>
      </c>
      <c r="K189" s="37"/>
      <c r="Z189" s="196"/>
      <c r="AA189" s="20"/>
      <c r="AB189" s="1"/>
      <c r="AC189" s="1"/>
      <c r="AD189" s="1"/>
      <c r="AE189" s="1"/>
      <c r="AF189" s="1"/>
      <c r="AG189" s="1"/>
      <c r="AH189" s="1"/>
      <c r="AI189" s="1"/>
      <c r="AJ189" s="1"/>
      <c r="AK189" s="1"/>
      <c r="AL189" s="1"/>
      <c r="AM189" s="1"/>
      <c r="AN189" s="1"/>
      <c r="AO189" s="1"/>
      <c r="AP189" s="1"/>
      <c r="AQ189" s="1"/>
    </row>
    <row r="190" spans="5:43" x14ac:dyDescent="0.15">
      <c r="E190" t="s">
        <v>699</v>
      </c>
      <c r="F190" s="37"/>
      <c r="G190" s="37"/>
      <c r="H190" s="198">
        <v>490001</v>
      </c>
      <c r="I190" s="37"/>
      <c r="J190" t="s">
        <v>904</v>
      </c>
      <c r="K190" s="37"/>
      <c r="Z190" s="196"/>
      <c r="AA190" s="20"/>
      <c r="AB190" s="1"/>
      <c r="AC190" s="1"/>
      <c r="AD190" s="1"/>
      <c r="AE190" s="1"/>
      <c r="AF190" s="1"/>
      <c r="AG190" s="1"/>
      <c r="AH190" s="1"/>
      <c r="AI190" s="1"/>
      <c r="AJ190" s="1"/>
      <c r="AK190" s="1"/>
      <c r="AL190" s="1"/>
      <c r="AM190" s="1"/>
      <c r="AN190" s="1"/>
      <c r="AO190" s="1"/>
      <c r="AP190" s="1"/>
      <c r="AQ190" s="1"/>
    </row>
    <row r="191" spans="5:43" x14ac:dyDescent="0.15">
      <c r="E191" t="s">
        <v>700</v>
      </c>
      <c r="F191" s="37"/>
      <c r="G191" s="37"/>
      <c r="H191" s="198">
        <v>490010</v>
      </c>
      <c r="I191" s="37"/>
      <c r="J191" t="s">
        <v>904</v>
      </c>
      <c r="K191" s="37"/>
      <c r="Z191" s="196"/>
      <c r="AA191" s="20"/>
      <c r="AB191" s="1"/>
      <c r="AC191" s="1"/>
      <c r="AD191" s="1"/>
      <c r="AE191" s="1"/>
      <c r="AF191" s="1"/>
      <c r="AG191" s="1"/>
      <c r="AH191" s="1"/>
      <c r="AI191" s="1"/>
      <c r="AJ191" s="1"/>
      <c r="AK191" s="1"/>
      <c r="AL191" s="1"/>
      <c r="AM191" s="1"/>
      <c r="AN191" s="1"/>
      <c r="AO191" s="1"/>
      <c r="AP191" s="1"/>
      <c r="AQ191" s="1"/>
    </row>
    <row r="192" spans="5:43" x14ac:dyDescent="0.15">
      <c r="E192" t="s">
        <v>701</v>
      </c>
      <c r="F192" s="37"/>
      <c r="G192" s="37"/>
      <c r="H192" s="198">
        <v>490013</v>
      </c>
      <c r="I192" s="37"/>
      <c r="J192" t="s">
        <v>904</v>
      </c>
      <c r="K192" s="37"/>
      <c r="Z192" s="196"/>
      <c r="AA192" s="20"/>
      <c r="AB192" s="1"/>
      <c r="AC192" s="1"/>
      <c r="AD192" s="1"/>
      <c r="AE192" s="1"/>
      <c r="AF192" s="1"/>
      <c r="AG192" s="1"/>
      <c r="AH192" s="1"/>
      <c r="AI192" s="1"/>
      <c r="AJ192" s="1"/>
      <c r="AK192" s="1"/>
      <c r="AL192" s="1"/>
      <c r="AM192" s="1"/>
      <c r="AN192" s="1"/>
      <c r="AO192" s="1"/>
      <c r="AP192" s="1"/>
      <c r="AQ192" s="1"/>
    </row>
    <row r="193" spans="5:43" x14ac:dyDescent="0.15">
      <c r="E193" t="s">
        <v>702</v>
      </c>
      <c r="F193" s="37"/>
      <c r="G193" s="37"/>
      <c r="H193" s="198">
        <v>490014</v>
      </c>
      <c r="I193" s="37"/>
      <c r="J193" t="s">
        <v>904</v>
      </c>
      <c r="K193" s="37"/>
      <c r="Z193" s="196"/>
      <c r="AA193" s="20"/>
      <c r="AB193" s="1"/>
      <c r="AC193" s="1"/>
      <c r="AD193" s="1"/>
      <c r="AE193" s="1"/>
      <c r="AF193" s="1"/>
      <c r="AG193" s="1"/>
      <c r="AH193" s="1"/>
      <c r="AI193" s="1"/>
      <c r="AJ193" s="1"/>
      <c r="AK193" s="1"/>
      <c r="AL193" s="1"/>
      <c r="AM193" s="1"/>
      <c r="AN193" s="1"/>
      <c r="AO193" s="1"/>
      <c r="AP193" s="1"/>
      <c r="AQ193" s="1"/>
    </row>
    <row r="194" spans="5:43" x14ac:dyDescent="0.15">
      <c r="E194" t="s">
        <v>703</v>
      </c>
      <c r="F194" s="37"/>
      <c r="G194" s="37"/>
      <c r="H194" s="198">
        <v>490016</v>
      </c>
      <c r="I194" s="37"/>
      <c r="J194" t="s">
        <v>904</v>
      </c>
      <c r="K194" s="37"/>
      <c r="Z194" s="196"/>
      <c r="AA194" s="20"/>
      <c r="AB194" s="1"/>
      <c r="AC194" s="1"/>
      <c r="AD194" s="1"/>
      <c r="AE194" s="1"/>
      <c r="AF194" s="1"/>
      <c r="AG194" s="1"/>
      <c r="AH194" s="1"/>
      <c r="AI194" s="1"/>
      <c r="AJ194" s="1"/>
      <c r="AK194" s="1"/>
      <c r="AL194" s="1"/>
      <c r="AM194" s="1"/>
      <c r="AN194" s="1"/>
      <c r="AO194" s="1"/>
      <c r="AP194" s="1"/>
      <c r="AQ194" s="1"/>
    </row>
    <row r="195" spans="5:43" x14ac:dyDescent="0.15">
      <c r="E195" t="s">
        <v>704</v>
      </c>
      <c r="F195" s="37"/>
      <c r="G195" s="37"/>
      <c r="H195" s="198">
        <v>490024</v>
      </c>
      <c r="I195" s="37"/>
      <c r="J195" t="s">
        <v>904</v>
      </c>
      <c r="K195" s="37"/>
      <c r="Z195" s="196"/>
      <c r="AA195" s="20"/>
      <c r="AB195" s="1"/>
      <c r="AC195" s="1"/>
      <c r="AD195" s="1"/>
      <c r="AE195" s="1"/>
      <c r="AF195" s="1"/>
      <c r="AG195" s="1"/>
      <c r="AH195" s="1"/>
      <c r="AI195" s="1"/>
      <c r="AJ195" s="1"/>
      <c r="AK195" s="1"/>
      <c r="AL195" s="1"/>
      <c r="AM195" s="1"/>
      <c r="AN195" s="1"/>
      <c r="AO195" s="1"/>
      <c r="AP195" s="1"/>
      <c r="AQ195" s="1"/>
    </row>
    <row r="196" spans="5:43" x14ac:dyDescent="0.15">
      <c r="E196" t="s">
        <v>705</v>
      </c>
      <c r="F196" s="37"/>
      <c r="G196" s="37"/>
      <c r="H196" s="198">
        <v>490035</v>
      </c>
      <c r="I196" s="37"/>
      <c r="J196" t="s">
        <v>904</v>
      </c>
      <c r="K196" s="37"/>
      <c r="Z196" s="196"/>
      <c r="AA196" s="20"/>
      <c r="AB196" s="1"/>
      <c r="AC196" s="1"/>
      <c r="AD196" s="1"/>
      <c r="AE196" s="1"/>
      <c r="AF196" s="1"/>
      <c r="AG196" s="1"/>
      <c r="AH196" s="1"/>
      <c r="AI196" s="1"/>
      <c r="AJ196" s="1"/>
      <c r="AK196" s="1"/>
      <c r="AL196" s="1"/>
      <c r="AM196" s="1"/>
      <c r="AN196" s="1"/>
      <c r="AO196" s="1"/>
      <c r="AP196" s="1"/>
      <c r="AQ196" s="1"/>
    </row>
    <row r="197" spans="5:43" x14ac:dyDescent="0.15">
      <c r="E197" t="s">
        <v>880</v>
      </c>
      <c r="F197" s="37"/>
      <c r="G197" s="37"/>
      <c r="H197" s="198">
        <v>490096</v>
      </c>
      <c r="I197" s="37"/>
      <c r="J197" t="s">
        <v>904</v>
      </c>
      <c r="K197" s="37"/>
      <c r="Z197" s="196"/>
      <c r="AA197" s="20"/>
      <c r="AB197" s="1"/>
      <c r="AC197" s="1"/>
      <c r="AD197" s="1"/>
      <c r="AE197" s="1"/>
      <c r="AF197" s="1"/>
      <c r="AG197" s="1"/>
      <c r="AH197" s="1"/>
      <c r="AI197" s="1"/>
      <c r="AJ197" s="1"/>
      <c r="AK197" s="1"/>
      <c r="AL197" s="1"/>
      <c r="AM197" s="1"/>
      <c r="AN197" s="1"/>
      <c r="AO197" s="1"/>
      <c r="AP197" s="1"/>
      <c r="AQ197" s="1"/>
    </row>
    <row r="198" spans="5:43" x14ac:dyDescent="0.15">
      <c r="E198" t="s">
        <v>876</v>
      </c>
      <c r="F198" s="37"/>
      <c r="G198" s="37"/>
      <c r="H198" s="198">
        <v>491002</v>
      </c>
      <c r="I198" s="37"/>
      <c r="J198" t="s">
        <v>904</v>
      </c>
      <c r="K198" s="37"/>
      <c r="Z198" s="196"/>
      <c r="AA198" s="20"/>
      <c r="AB198" s="1"/>
      <c r="AC198" s="1"/>
      <c r="AD198" s="1"/>
      <c r="AE198" s="1"/>
      <c r="AF198" s="1"/>
      <c r="AG198" s="1"/>
      <c r="AH198" s="1"/>
      <c r="AI198" s="1"/>
      <c r="AJ198" s="1"/>
      <c r="AK198" s="1"/>
      <c r="AL198" s="1"/>
      <c r="AM198" s="1"/>
      <c r="AN198" s="1"/>
      <c r="AO198" s="1"/>
      <c r="AP198" s="1"/>
      <c r="AQ198" s="1"/>
    </row>
    <row r="199" spans="5:43" x14ac:dyDescent="0.15">
      <c r="E199" t="s">
        <v>799</v>
      </c>
      <c r="F199" s="37"/>
      <c r="G199" s="37"/>
      <c r="H199" s="198">
        <v>492003</v>
      </c>
      <c r="I199" s="37"/>
      <c r="J199" t="s">
        <v>904</v>
      </c>
      <c r="K199" s="37"/>
      <c r="Z199" s="196"/>
      <c r="AA199" s="20"/>
      <c r="AB199" s="1"/>
      <c r="AC199" s="1"/>
      <c r="AD199" s="1"/>
      <c r="AE199" s="1"/>
      <c r="AF199" s="1"/>
      <c r="AG199" s="1"/>
      <c r="AH199" s="1"/>
      <c r="AI199" s="1"/>
      <c r="AJ199" s="1"/>
      <c r="AK199" s="1"/>
      <c r="AL199" s="1"/>
      <c r="AM199" s="1"/>
      <c r="AN199" s="1"/>
      <c r="AO199" s="1"/>
      <c r="AP199" s="1"/>
      <c r="AQ199" s="1"/>
    </row>
    <row r="200" spans="5:43" x14ac:dyDescent="0.15">
      <c r="E200" t="s">
        <v>706</v>
      </c>
      <c r="F200" s="37"/>
      <c r="G200" s="37"/>
      <c r="H200" s="198">
        <v>492018</v>
      </c>
      <c r="I200" s="37"/>
      <c r="J200" t="s">
        <v>904</v>
      </c>
      <c r="K200" s="37"/>
      <c r="Z200" s="196"/>
      <c r="AA200" s="20"/>
      <c r="AB200" s="1"/>
      <c r="AC200" s="1"/>
      <c r="AD200" s="1"/>
      <c r="AE200" s="1"/>
      <c r="AF200" s="1"/>
      <c r="AG200" s="1"/>
      <c r="AH200" s="1"/>
      <c r="AI200" s="1"/>
      <c r="AJ200" s="1"/>
      <c r="AK200" s="1"/>
      <c r="AL200" s="1"/>
      <c r="AM200" s="1"/>
      <c r="AN200" s="1"/>
      <c r="AO200" s="1"/>
      <c r="AP200" s="1"/>
      <c r="AQ200" s="1"/>
    </row>
    <row r="201" spans="5:43" x14ac:dyDescent="0.15">
      <c r="E201" t="s">
        <v>874</v>
      </c>
      <c r="F201" s="37"/>
      <c r="G201" s="37"/>
      <c r="H201" s="198">
        <v>492020</v>
      </c>
      <c r="I201" s="37"/>
      <c r="J201" t="s">
        <v>904</v>
      </c>
      <c r="K201" s="37"/>
      <c r="Z201" s="196"/>
      <c r="AA201" s="20"/>
      <c r="AB201" s="1"/>
      <c r="AC201" s="1"/>
      <c r="AD201" s="1"/>
      <c r="AE201" s="1"/>
      <c r="AF201" s="1"/>
      <c r="AG201" s="1"/>
      <c r="AH201" s="1"/>
      <c r="AI201" s="1"/>
      <c r="AJ201" s="1"/>
      <c r="AK201" s="1"/>
      <c r="AL201" s="1"/>
      <c r="AM201" s="1"/>
      <c r="AN201" s="1"/>
      <c r="AO201" s="1"/>
      <c r="AP201" s="1"/>
      <c r="AQ201" s="1"/>
    </row>
    <row r="202" spans="5:43" x14ac:dyDescent="0.15">
      <c r="E202" t="s">
        <v>875</v>
      </c>
      <c r="F202" s="37"/>
      <c r="G202" s="37"/>
      <c r="H202" s="198">
        <v>492021</v>
      </c>
      <c r="I202" s="37"/>
      <c r="J202" t="s">
        <v>904</v>
      </c>
      <c r="K202" s="37"/>
      <c r="Z202" s="196"/>
      <c r="AA202" s="20"/>
      <c r="AB202" s="1"/>
      <c r="AC202" s="1"/>
      <c r="AD202" s="1"/>
      <c r="AE202" s="1"/>
      <c r="AF202" s="1"/>
      <c r="AG202" s="1"/>
      <c r="AH202" s="1"/>
      <c r="AI202" s="1"/>
      <c r="AJ202" s="1"/>
      <c r="AK202" s="1"/>
      <c r="AL202" s="1"/>
      <c r="AM202" s="1"/>
      <c r="AN202" s="1"/>
      <c r="AO202" s="1"/>
      <c r="AP202" s="1"/>
      <c r="AQ202" s="1"/>
    </row>
    <row r="203" spans="5:43" x14ac:dyDescent="0.15">
      <c r="E203" t="s">
        <v>707</v>
      </c>
      <c r="F203" s="37"/>
      <c r="G203" s="37"/>
      <c r="H203" s="198">
        <v>492033</v>
      </c>
      <c r="I203" s="37"/>
      <c r="J203" t="s">
        <v>904</v>
      </c>
      <c r="K203" s="37"/>
      <c r="Z203" s="196"/>
      <c r="AA203" s="20"/>
      <c r="AB203" s="1"/>
      <c r="AC203" s="1"/>
      <c r="AD203" s="1"/>
      <c r="AE203" s="1"/>
      <c r="AF203" s="1"/>
      <c r="AG203" s="1"/>
      <c r="AH203" s="1"/>
      <c r="AI203" s="1"/>
      <c r="AJ203" s="1"/>
      <c r="AK203" s="1"/>
      <c r="AL203" s="1"/>
      <c r="AM203" s="1"/>
      <c r="AN203" s="1"/>
      <c r="AO203" s="1"/>
      <c r="AP203" s="1"/>
      <c r="AQ203" s="1"/>
    </row>
    <row r="204" spans="5:43" x14ac:dyDescent="0.15">
      <c r="E204" t="s">
        <v>708</v>
      </c>
      <c r="F204" s="37"/>
      <c r="G204" s="37"/>
      <c r="H204" s="198">
        <v>492035</v>
      </c>
      <c r="I204" s="37"/>
      <c r="J204" t="s">
        <v>904</v>
      </c>
      <c r="K204" s="37"/>
      <c r="Z204" s="196"/>
      <c r="AA204" s="20"/>
      <c r="AB204" s="1"/>
      <c r="AC204" s="1"/>
      <c r="AD204" s="1"/>
      <c r="AE204" s="1"/>
      <c r="AF204" s="1"/>
      <c r="AG204" s="1"/>
      <c r="AH204" s="1"/>
      <c r="AI204" s="1"/>
      <c r="AJ204" s="1"/>
      <c r="AK204" s="1"/>
      <c r="AL204" s="1"/>
      <c r="AM204" s="1"/>
      <c r="AN204" s="1"/>
      <c r="AO204" s="1"/>
      <c r="AP204" s="1"/>
      <c r="AQ204" s="1"/>
    </row>
    <row r="205" spans="5:43" x14ac:dyDescent="0.15">
      <c r="E205" t="s">
        <v>709</v>
      </c>
      <c r="F205" s="37"/>
      <c r="G205" s="37"/>
      <c r="H205" s="198">
        <v>492037</v>
      </c>
      <c r="I205" s="37"/>
      <c r="J205" t="s">
        <v>904</v>
      </c>
      <c r="K205" s="37"/>
      <c r="Z205" s="196"/>
      <c r="AA205" s="20"/>
      <c r="AB205" s="1"/>
      <c r="AC205" s="1"/>
      <c r="AD205" s="1"/>
      <c r="AE205" s="1"/>
      <c r="AF205" s="1"/>
      <c r="AG205" s="1"/>
      <c r="AH205" s="1"/>
      <c r="AI205" s="1"/>
      <c r="AJ205" s="1"/>
      <c r="AK205" s="1"/>
      <c r="AL205" s="1"/>
      <c r="AM205" s="1"/>
      <c r="AN205" s="1"/>
      <c r="AO205" s="1"/>
      <c r="AP205" s="1"/>
      <c r="AQ205" s="1"/>
    </row>
    <row r="206" spans="5:43" x14ac:dyDescent="0.15">
      <c r="E206" t="s">
        <v>710</v>
      </c>
      <c r="F206" s="37"/>
      <c r="G206" s="37"/>
      <c r="H206" s="198">
        <v>492047</v>
      </c>
      <c r="I206" s="37"/>
      <c r="J206" t="s">
        <v>904</v>
      </c>
      <c r="K206" s="37"/>
      <c r="Z206" s="196"/>
      <c r="AA206" s="20"/>
      <c r="AB206" s="1"/>
      <c r="AC206" s="1"/>
      <c r="AD206" s="1"/>
      <c r="AE206" s="1"/>
      <c r="AF206" s="1"/>
      <c r="AG206" s="1"/>
      <c r="AH206" s="1"/>
      <c r="AI206" s="1"/>
      <c r="AJ206" s="1"/>
      <c r="AK206" s="1"/>
      <c r="AL206" s="1"/>
      <c r="AM206" s="1"/>
      <c r="AN206" s="1"/>
      <c r="AO206" s="1"/>
      <c r="AP206" s="1"/>
      <c r="AQ206" s="1"/>
    </row>
    <row r="207" spans="5:43" x14ac:dyDescent="0.15">
      <c r="E207" t="s">
        <v>711</v>
      </c>
      <c r="F207" s="37"/>
      <c r="G207" s="37"/>
      <c r="H207" s="198">
        <v>492064</v>
      </c>
      <c r="I207" s="37"/>
      <c r="J207" t="s">
        <v>904</v>
      </c>
      <c r="K207" s="37"/>
      <c r="Z207" s="196"/>
      <c r="AA207" s="20"/>
      <c r="AB207" s="1"/>
      <c r="AC207" s="1"/>
      <c r="AD207" s="1"/>
      <c r="AE207" s="1"/>
      <c r="AF207" s="1"/>
      <c r="AG207" s="1"/>
      <c r="AH207" s="1"/>
      <c r="AI207" s="1"/>
      <c r="AJ207" s="1"/>
      <c r="AK207" s="1"/>
      <c r="AL207" s="1"/>
      <c r="AM207" s="1"/>
      <c r="AN207" s="1"/>
      <c r="AO207" s="1"/>
      <c r="AP207" s="1"/>
      <c r="AQ207" s="1"/>
    </row>
    <row r="208" spans="5:43" x14ac:dyDescent="0.15">
      <c r="E208" t="s">
        <v>712</v>
      </c>
      <c r="F208" s="37"/>
      <c r="G208" s="37"/>
      <c r="H208" s="198">
        <v>492070</v>
      </c>
      <c r="I208" s="37"/>
      <c r="J208" t="s">
        <v>904</v>
      </c>
      <c r="K208" s="37"/>
      <c r="Z208" s="196"/>
      <c r="AA208" s="20"/>
      <c r="AB208" s="1"/>
      <c r="AC208" s="1"/>
      <c r="AD208" s="1"/>
      <c r="AE208" s="1"/>
      <c r="AF208" s="1"/>
      <c r="AG208" s="1"/>
      <c r="AH208" s="1"/>
      <c r="AI208" s="1"/>
      <c r="AJ208" s="1"/>
      <c r="AK208" s="1"/>
      <c r="AL208" s="1"/>
      <c r="AM208" s="1"/>
      <c r="AN208" s="1"/>
      <c r="AO208" s="1"/>
      <c r="AP208" s="1"/>
      <c r="AQ208" s="1"/>
    </row>
    <row r="209" spans="5:43" x14ac:dyDescent="0.15">
      <c r="E209" t="s">
        <v>713</v>
      </c>
      <c r="F209" s="37"/>
      <c r="G209" s="37"/>
      <c r="H209" s="198">
        <v>492087</v>
      </c>
      <c r="I209" s="37"/>
      <c r="J209" t="s">
        <v>904</v>
      </c>
      <c r="K209" s="37"/>
      <c r="Z209" s="196"/>
      <c r="AA209" s="20"/>
      <c r="AB209" s="1"/>
      <c r="AC209" s="1"/>
      <c r="AD209" s="1"/>
      <c r="AE209" s="1"/>
      <c r="AF209" s="1"/>
      <c r="AG209" s="1"/>
      <c r="AH209" s="1"/>
      <c r="AI209" s="1"/>
      <c r="AJ209" s="1"/>
      <c r="AK209" s="1"/>
      <c r="AL209" s="1"/>
      <c r="AM209" s="1"/>
      <c r="AN209" s="1"/>
      <c r="AO209" s="1"/>
      <c r="AP209" s="1"/>
      <c r="AQ209" s="1"/>
    </row>
    <row r="210" spans="5:43" x14ac:dyDescent="0.15">
      <c r="E210" t="s">
        <v>714</v>
      </c>
      <c r="F210" s="37"/>
      <c r="G210" s="37"/>
      <c r="H210" s="198">
        <v>492089</v>
      </c>
      <c r="I210" s="37"/>
      <c r="J210" t="s">
        <v>904</v>
      </c>
      <c r="K210" s="37"/>
      <c r="Z210" s="196"/>
      <c r="AA210" s="20"/>
      <c r="AB210" s="1"/>
      <c r="AC210" s="1"/>
      <c r="AD210" s="1"/>
      <c r="AE210" s="1"/>
      <c r="AF210" s="1"/>
      <c r="AG210" s="1"/>
      <c r="AH210" s="1"/>
      <c r="AI210" s="1"/>
      <c r="AJ210" s="1"/>
      <c r="AK210" s="1"/>
      <c r="AL210" s="1"/>
      <c r="AM210" s="1"/>
      <c r="AN210" s="1"/>
      <c r="AO210" s="1"/>
      <c r="AP210" s="1"/>
      <c r="AQ210" s="1"/>
    </row>
    <row r="211" spans="5:43" x14ac:dyDescent="0.15">
      <c r="E211" t="s">
        <v>715</v>
      </c>
      <c r="F211" s="37"/>
      <c r="G211" s="37"/>
      <c r="H211" s="198">
        <v>492092</v>
      </c>
      <c r="I211" s="37"/>
      <c r="J211" t="s">
        <v>904</v>
      </c>
      <c r="K211" s="37"/>
      <c r="Z211" s="196"/>
      <c r="AA211" s="20"/>
      <c r="AB211" s="1"/>
      <c r="AC211" s="1"/>
      <c r="AD211" s="1"/>
      <c r="AE211" s="1"/>
      <c r="AF211" s="1"/>
      <c r="AG211" s="1"/>
      <c r="AH211" s="1"/>
      <c r="AI211" s="1"/>
      <c r="AJ211" s="1"/>
      <c r="AK211" s="1"/>
      <c r="AL211" s="1"/>
      <c r="AM211" s="1"/>
      <c r="AN211" s="1"/>
      <c r="AO211" s="1"/>
      <c r="AP211" s="1"/>
      <c r="AQ211" s="1"/>
    </row>
    <row r="212" spans="5:43" x14ac:dyDescent="0.15">
      <c r="E212" t="s">
        <v>716</v>
      </c>
      <c r="F212" s="37"/>
      <c r="G212" s="37"/>
      <c r="H212" s="198">
        <v>492094</v>
      </c>
      <c r="I212" s="37"/>
      <c r="J212" t="s">
        <v>904</v>
      </c>
      <c r="K212" s="37"/>
      <c r="Z212" s="196"/>
      <c r="AA212" s="20"/>
      <c r="AB212" s="1"/>
      <c r="AC212" s="1"/>
      <c r="AD212" s="1"/>
      <c r="AE212" s="1"/>
      <c r="AF212" s="1"/>
      <c r="AG212" s="1"/>
      <c r="AH212" s="1"/>
      <c r="AI212" s="1"/>
      <c r="AJ212" s="1"/>
      <c r="AK212" s="1"/>
      <c r="AL212" s="1"/>
      <c r="AM212" s="1"/>
      <c r="AN212" s="1"/>
      <c r="AO212" s="1"/>
      <c r="AP212" s="1"/>
      <c r="AQ212" s="1"/>
    </row>
    <row r="213" spans="5:43" x14ac:dyDescent="0.15">
      <c r="E213" t="s">
        <v>717</v>
      </c>
      <c r="F213" s="37"/>
      <c r="G213" s="37"/>
      <c r="H213" s="198">
        <v>492095</v>
      </c>
      <c r="I213" s="37"/>
      <c r="J213" t="s">
        <v>904</v>
      </c>
      <c r="K213" s="37"/>
      <c r="Z213" s="196"/>
      <c r="AA213" s="20"/>
      <c r="AB213" s="1"/>
      <c r="AC213" s="1"/>
      <c r="AD213" s="1"/>
      <c r="AE213" s="1"/>
      <c r="AF213" s="1"/>
      <c r="AG213" s="1"/>
      <c r="AH213" s="1"/>
      <c r="AI213" s="1"/>
      <c r="AJ213" s="1"/>
      <c r="AK213" s="1"/>
      <c r="AL213" s="1"/>
      <c r="AM213" s="1"/>
      <c r="AN213" s="1"/>
      <c r="AO213" s="1"/>
      <c r="AP213" s="1"/>
      <c r="AQ213" s="1"/>
    </row>
    <row r="214" spans="5:43" x14ac:dyDescent="0.15">
      <c r="E214" t="s">
        <v>718</v>
      </c>
      <c r="F214" s="37"/>
      <c r="G214" s="37"/>
      <c r="H214" s="198">
        <v>492109</v>
      </c>
      <c r="I214" s="37"/>
      <c r="J214" t="s">
        <v>904</v>
      </c>
      <c r="K214" s="37"/>
      <c r="Z214" s="196"/>
      <c r="AA214" s="20"/>
      <c r="AB214" s="1"/>
      <c r="AC214" s="1"/>
      <c r="AD214" s="1"/>
      <c r="AE214" s="1"/>
      <c r="AF214" s="1"/>
      <c r="AG214" s="1"/>
      <c r="AH214" s="1"/>
      <c r="AI214" s="1"/>
      <c r="AJ214" s="1"/>
      <c r="AK214" s="1"/>
      <c r="AL214" s="1"/>
      <c r="AM214" s="1"/>
      <c r="AN214" s="1"/>
      <c r="AO214" s="1"/>
      <c r="AP214" s="1"/>
      <c r="AQ214" s="1"/>
    </row>
    <row r="215" spans="5:43" x14ac:dyDescent="0.15">
      <c r="E215" t="s">
        <v>719</v>
      </c>
      <c r="F215" s="37"/>
      <c r="G215" s="37"/>
      <c r="H215" s="198">
        <v>492114</v>
      </c>
      <c r="I215" s="37"/>
      <c r="J215" t="s">
        <v>904</v>
      </c>
      <c r="K215" s="37"/>
      <c r="Z215" s="196"/>
      <c r="AA215" s="20"/>
      <c r="AB215" s="1"/>
      <c r="AC215" s="1"/>
      <c r="AD215" s="1"/>
      <c r="AE215" s="1"/>
      <c r="AF215" s="1"/>
      <c r="AG215" s="1"/>
      <c r="AH215" s="1"/>
      <c r="AI215" s="1"/>
      <c r="AJ215" s="1"/>
      <c r="AK215" s="1"/>
      <c r="AL215" s="1"/>
      <c r="AM215" s="1"/>
      <c r="AN215" s="1"/>
      <c r="AO215" s="1"/>
      <c r="AP215" s="1"/>
      <c r="AQ215" s="1"/>
    </row>
    <row r="216" spans="5:43" x14ac:dyDescent="0.15">
      <c r="E216" t="s">
        <v>720</v>
      </c>
      <c r="F216" s="37"/>
      <c r="G216" s="37"/>
      <c r="H216" s="198">
        <v>492116</v>
      </c>
      <c r="I216" s="37"/>
      <c r="J216" t="s">
        <v>904</v>
      </c>
      <c r="K216" s="37"/>
      <c r="Z216" s="196"/>
      <c r="AA216" s="20"/>
      <c r="AB216" s="1"/>
      <c r="AC216" s="1"/>
      <c r="AD216" s="1"/>
      <c r="AE216" s="1"/>
      <c r="AF216" s="1"/>
      <c r="AG216" s="1"/>
      <c r="AH216" s="1"/>
      <c r="AI216" s="1"/>
      <c r="AJ216" s="1"/>
      <c r="AK216" s="1"/>
      <c r="AL216" s="1"/>
      <c r="AM216" s="1"/>
      <c r="AN216" s="1"/>
      <c r="AO216" s="1"/>
      <c r="AP216" s="1"/>
      <c r="AQ216" s="1"/>
    </row>
    <row r="217" spans="5:43" x14ac:dyDescent="0.15">
      <c r="E217" t="s">
        <v>721</v>
      </c>
      <c r="F217" s="37"/>
      <c r="G217" s="37"/>
      <c r="H217" s="198">
        <v>492123</v>
      </c>
      <c r="I217" s="37"/>
      <c r="J217" t="s">
        <v>904</v>
      </c>
      <c r="K217" s="37"/>
      <c r="Z217" s="196"/>
      <c r="AA217" s="20"/>
      <c r="AB217" s="1"/>
      <c r="AC217" s="1"/>
      <c r="AD217" s="1"/>
      <c r="AE217" s="1"/>
      <c r="AF217" s="1"/>
      <c r="AG217" s="1"/>
      <c r="AH217" s="1"/>
      <c r="AI217" s="1"/>
      <c r="AJ217" s="1"/>
      <c r="AK217" s="1"/>
      <c r="AL217" s="1"/>
      <c r="AM217" s="1"/>
      <c r="AN217" s="1"/>
      <c r="AO217" s="1"/>
      <c r="AP217" s="1"/>
      <c r="AQ217" s="1"/>
    </row>
    <row r="218" spans="5:43" x14ac:dyDescent="0.15">
      <c r="E218" t="s">
        <v>722</v>
      </c>
      <c r="F218" s="37"/>
      <c r="G218" s="37"/>
      <c r="H218" s="198">
        <v>492140</v>
      </c>
      <c r="I218" s="37"/>
      <c r="J218" t="s">
        <v>904</v>
      </c>
      <c r="K218" s="37"/>
      <c r="Z218" s="196"/>
      <c r="AA218" s="20"/>
      <c r="AB218" s="1"/>
      <c r="AC218" s="1"/>
      <c r="AD218" s="1"/>
      <c r="AE218" s="1"/>
      <c r="AF218" s="1"/>
      <c r="AG218" s="1"/>
      <c r="AH218" s="1"/>
      <c r="AI218" s="1"/>
      <c r="AJ218" s="1"/>
      <c r="AK218" s="1"/>
      <c r="AL218" s="1"/>
      <c r="AM218" s="1"/>
      <c r="AN218" s="1"/>
      <c r="AO218" s="1"/>
      <c r="AP218" s="1"/>
      <c r="AQ218" s="1"/>
    </row>
    <row r="219" spans="5:43" x14ac:dyDescent="0.15">
      <c r="E219" t="s">
        <v>723</v>
      </c>
      <c r="F219" s="37"/>
      <c r="G219" s="37"/>
      <c r="H219" s="198">
        <v>492158</v>
      </c>
      <c r="I219" s="37"/>
      <c r="J219" t="s">
        <v>904</v>
      </c>
      <c r="K219" s="37"/>
      <c r="Z219" s="196"/>
      <c r="AA219" s="20"/>
      <c r="AB219" s="1"/>
      <c r="AC219" s="1"/>
      <c r="AD219" s="1"/>
      <c r="AE219" s="1"/>
      <c r="AF219" s="1"/>
      <c r="AG219" s="1"/>
      <c r="AH219" s="1"/>
      <c r="AI219" s="1"/>
      <c r="AJ219" s="1"/>
      <c r="AK219" s="1"/>
      <c r="AL219" s="1"/>
      <c r="AM219" s="1"/>
      <c r="AN219" s="1"/>
      <c r="AO219" s="1"/>
      <c r="AP219" s="1"/>
      <c r="AQ219" s="1"/>
    </row>
    <row r="220" spans="5:43" x14ac:dyDescent="0.15">
      <c r="E220" t="s">
        <v>724</v>
      </c>
      <c r="F220" s="37"/>
      <c r="G220" s="37"/>
      <c r="H220" s="198">
        <v>492173</v>
      </c>
      <c r="I220" s="37"/>
      <c r="J220" t="s">
        <v>904</v>
      </c>
      <c r="K220" s="37"/>
      <c r="Z220" s="196"/>
      <c r="AA220" s="20"/>
      <c r="AB220" s="1"/>
      <c r="AC220" s="1"/>
      <c r="AD220" s="1"/>
      <c r="AE220" s="1"/>
      <c r="AF220" s="1"/>
      <c r="AG220" s="1"/>
      <c r="AH220" s="1"/>
      <c r="AI220" s="1"/>
      <c r="AJ220" s="1"/>
      <c r="AK220" s="1"/>
      <c r="AL220" s="1"/>
      <c r="AM220" s="1"/>
      <c r="AN220" s="1"/>
      <c r="AO220" s="1"/>
      <c r="AP220" s="1"/>
      <c r="AQ220" s="1"/>
    </row>
    <row r="221" spans="5:43" x14ac:dyDescent="0.15">
      <c r="E221" t="s">
        <v>800</v>
      </c>
      <c r="F221" s="37"/>
      <c r="G221" s="37"/>
      <c r="H221" s="198">
        <v>492200</v>
      </c>
      <c r="I221" s="37"/>
      <c r="J221" t="s">
        <v>904</v>
      </c>
      <c r="K221" s="37"/>
      <c r="Z221" s="196"/>
      <c r="AA221" s="20"/>
      <c r="AB221" s="1"/>
      <c r="AC221" s="1"/>
      <c r="AD221" s="1"/>
      <c r="AE221" s="1"/>
      <c r="AF221" s="1"/>
      <c r="AG221" s="1"/>
      <c r="AH221" s="1"/>
      <c r="AI221" s="1"/>
      <c r="AJ221" s="1"/>
      <c r="AK221" s="1"/>
      <c r="AL221" s="1"/>
      <c r="AM221" s="1"/>
      <c r="AN221" s="1"/>
      <c r="AO221" s="1"/>
      <c r="AP221" s="1"/>
      <c r="AQ221" s="1"/>
    </row>
    <row r="222" spans="5:43" x14ac:dyDescent="0.15">
      <c r="E222" t="s">
        <v>879</v>
      </c>
      <c r="F222" s="37"/>
      <c r="G222" s="37"/>
      <c r="H222" s="198">
        <v>492259</v>
      </c>
      <c r="I222" s="37"/>
      <c r="J222" t="s">
        <v>904</v>
      </c>
      <c r="K222" s="37"/>
      <c r="Z222" s="196"/>
      <c r="AA222" s="20"/>
      <c r="AB222" s="1"/>
      <c r="AC222" s="1"/>
      <c r="AD222" s="1"/>
      <c r="AE222" s="1"/>
      <c r="AF222" s="1"/>
      <c r="AG222" s="1"/>
      <c r="AH222" s="1"/>
      <c r="AI222" s="1"/>
      <c r="AJ222" s="1"/>
      <c r="AK222" s="1"/>
      <c r="AL222" s="1"/>
      <c r="AM222" s="1"/>
      <c r="AN222" s="1"/>
      <c r="AO222" s="1"/>
      <c r="AP222" s="1"/>
      <c r="AQ222" s="1"/>
    </row>
    <row r="223" spans="5:43" x14ac:dyDescent="0.15">
      <c r="E223" t="s">
        <v>801</v>
      </c>
      <c r="F223" s="37"/>
      <c r="G223" s="37"/>
      <c r="H223" s="198">
        <v>492283</v>
      </c>
      <c r="I223" s="37"/>
      <c r="J223" t="s">
        <v>904</v>
      </c>
      <c r="K223" s="37"/>
      <c r="Z223" s="196"/>
      <c r="AA223" s="20"/>
      <c r="AB223" s="1"/>
      <c r="AC223" s="1"/>
      <c r="AD223" s="1"/>
      <c r="AE223" s="1"/>
      <c r="AF223" s="1"/>
      <c r="AG223" s="1"/>
      <c r="AH223" s="1"/>
      <c r="AI223" s="1"/>
      <c r="AJ223" s="1"/>
      <c r="AK223" s="1"/>
      <c r="AL223" s="1"/>
      <c r="AM223" s="1"/>
      <c r="AN223" s="1"/>
      <c r="AO223" s="1"/>
      <c r="AP223" s="1"/>
      <c r="AQ223" s="1"/>
    </row>
    <row r="224" spans="5:43" x14ac:dyDescent="0.15">
      <c r="E224" t="s">
        <v>725</v>
      </c>
      <c r="F224" s="37"/>
      <c r="G224" s="37"/>
      <c r="H224" s="198">
        <v>492330</v>
      </c>
      <c r="I224" s="37"/>
      <c r="J224" t="s">
        <v>904</v>
      </c>
      <c r="K224" s="37"/>
      <c r="Z224" s="196"/>
      <c r="AA224" s="20"/>
      <c r="AB224" s="1"/>
      <c r="AC224" s="1"/>
      <c r="AD224" s="1"/>
      <c r="AE224" s="1"/>
      <c r="AF224" s="1"/>
      <c r="AG224" s="1"/>
      <c r="AH224" s="1"/>
      <c r="AI224" s="1"/>
      <c r="AJ224" s="1"/>
      <c r="AK224" s="1"/>
      <c r="AL224" s="1"/>
      <c r="AM224" s="1"/>
      <c r="AN224" s="1"/>
      <c r="AO224" s="1"/>
      <c r="AP224" s="1"/>
      <c r="AQ224" s="1"/>
    </row>
    <row r="225" spans="5:43" x14ac:dyDescent="0.15">
      <c r="E225" t="s">
        <v>877</v>
      </c>
      <c r="F225" s="37"/>
      <c r="G225" s="37"/>
      <c r="H225" s="198">
        <v>492333</v>
      </c>
      <c r="I225" s="37"/>
      <c r="J225" t="s">
        <v>904</v>
      </c>
      <c r="K225" s="37"/>
      <c r="Z225" s="196"/>
      <c r="AA225" s="20"/>
      <c r="AB225" s="1"/>
      <c r="AC225" s="1"/>
      <c r="AD225" s="1"/>
      <c r="AE225" s="1"/>
      <c r="AF225" s="1"/>
      <c r="AG225" s="1"/>
      <c r="AH225" s="1"/>
      <c r="AI225" s="1"/>
      <c r="AJ225" s="1"/>
      <c r="AK225" s="1"/>
      <c r="AL225" s="1"/>
      <c r="AM225" s="1"/>
      <c r="AN225" s="1"/>
      <c r="AO225" s="1"/>
      <c r="AP225" s="1"/>
      <c r="AQ225" s="1"/>
    </row>
    <row r="226" spans="5:43" x14ac:dyDescent="0.15">
      <c r="E226" t="s">
        <v>726</v>
      </c>
      <c r="F226" s="37"/>
      <c r="G226" s="37"/>
      <c r="H226" s="198">
        <v>492337</v>
      </c>
      <c r="I226" s="37"/>
      <c r="J226" t="s">
        <v>904</v>
      </c>
      <c r="K226" s="37"/>
      <c r="Z226" s="196"/>
      <c r="AA226" s="20"/>
      <c r="AB226" s="1"/>
      <c r="AC226" s="1"/>
      <c r="AD226" s="1"/>
      <c r="AE226" s="1"/>
      <c r="AF226" s="1"/>
      <c r="AG226" s="1"/>
      <c r="AH226" s="1"/>
      <c r="AI226" s="1"/>
      <c r="AJ226" s="1"/>
      <c r="AK226" s="1"/>
      <c r="AL226" s="1"/>
      <c r="AM226" s="1"/>
      <c r="AN226" s="1"/>
      <c r="AO226" s="1"/>
      <c r="AP226" s="1"/>
      <c r="AQ226" s="1"/>
    </row>
    <row r="227" spans="5:43" x14ac:dyDescent="0.15">
      <c r="E227" t="s">
        <v>727</v>
      </c>
      <c r="F227" s="37"/>
      <c r="G227" s="37"/>
      <c r="H227" s="198">
        <v>492420</v>
      </c>
      <c r="I227" s="37"/>
      <c r="J227" t="s">
        <v>904</v>
      </c>
      <c r="K227" s="37"/>
      <c r="Z227" s="196"/>
      <c r="AA227" s="20"/>
      <c r="AB227" s="1"/>
      <c r="AC227" s="1"/>
      <c r="AD227" s="1"/>
      <c r="AE227" s="1"/>
      <c r="AF227" s="1"/>
      <c r="AG227" s="1"/>
      <c r="AH227" s="1"/>
      <c r="AI227" s="1"/>
      <c r="AJ227" s="1"/>
      <c r="AK227" s="1"/>
      <c r="AL227" s="1"/>
      <c r="AM227" s="1"/>
      <c r="AN227" s="1"/>
      <c r="AO227" s="1"/>
      <c r="AP227" s="1"/>
      <c r="AQ227" s="1"/>
    </row>
    <row r="228" spans="5:43" x14ac:dyDescent="0.15">
      <c r="E228" t="s">
        <v>728</v>
      </c>
      <c r="F228" s="37"/>
      <c r="G228" s="37"/>
      <c r="H228" s="198">
        <v>492489</v>
      </c>
      <c r="I228" s="37"/>
      <c r="J228" t="s">
        <v>904</v>
      </c>
      <c r="K228" s="37"/>
      <c r="Z228" s="196"/>
      <c r="AA228" s="20"/>
      <c r="AB228" s="1"/>
      <c r="AC228" s="1"/>
      <c r="AD228" s="1"/>
      <c r="AE228" s="1"/>
      <c r="AF228" s="1"/>
      <c r="AG228" s="1"/>
      <c r="AH228" s="1"/>
      <c r="AI228" s="1"/>
      <c r="AJ228" s="1"/>
      <c r="AK228" s="1"/>
      <c r="AL228" s="1"/>
      <c r="AM228" s="1"/>
      <c r="AN228" s="1"/>
      <c r="AO228" s="1"/>
      <c r="AP228" s="1"/>
      <c r="AQ228" s="1"/>
    </row>
    <row r="229" spans="5:43" x14ac:dyDescent="0.15">
      <c r="E229" t="s">
        <v>729</v>
      </c>
      <c r="F229" s="37"/>
      <c r="G229" s="37"/>
      <c r="H229" s="198">
        <v>492532</v>
      </c>
      <c r="I229" s="37"/>
      <c r="J229" t="s">
        <v>904</v>
      </c>
      <c r="K229" s="37"/>
      <c r="Z229" s="196"/>
      <c r="AA229" s="20"/>
      <c r="AB229" s="1"/>
      <c r="AC229" s="1"/>
      <c r="AD229" s="1"/>
      <c r="AE229" s="1"/>
      <c r="AF229" s="1"/>
      <c r="AG229" s="1"/>
      <c r="AH229" s="1"/>
      <c r="AI229" s="1"/>
      <c r="AJ229" s="1"/>
      <c r="AK229" s="1"/>
      <c r="AL229" s="1"/>
      <c r="AM229" s="1"/>
      <c r="AN229" s="1"/>
      <c r="AO229" s="1"/>
      <c r="AP229" s="1"/>
      <c r="AQ229" s="1"/>
    </row>
    <row r="230" spans="5:43" x14ac:dyDescent="0.15">
      <c r="E230" t="s">
        <v>881</v>
      </c>
      <c r="F230" s="37"/>
      <c r="G230" s="37"/>
      <c r="H230" s="198">
        <v>493999</v>
      </c>
      <c r="I230" s="37"/>
      <c r="J230" t="s">
        <v>904</v>
      </c>
      <c r="K230" s="37"/>
      <c r="Z230" s="196"/>
      <c r="AA230" s="20"/>
      <c r="AB230" s="1"/>
      <c r="AC230" s="1"/>
      <c r="AD230" s="1"/>
      <c r="AE230" s="1"/>
      <c r="AF230" s="1"/>
      <c r="AG230" s="1"/>
      <c r="AH230" s="1"/>
      <c r="AI230" s="1"/>
      <c r="AJ230" s="1"/>
      <c r="AK230" s="1"/>
      <c r="AL230" s="1"/>
      <c r="AM230" s="1"/>
      <c r="AN230" s="1"/>
      <c r="AO230" s="1"/>
      <c r="AP230" s="1"/>
      <c r="AQ230" s="1"/>
    </row>
    <row r="231" spans="5:43" x14ac:dyDescent="0.15">
      <c r="E231" t="s">
        <v>878</v>
      </c>
      <c r="F231" s="37"/>
      <c r="G231" s="37"/>
      <c r="H231" s="198">
        <v>495440</v>
      </c>
      <c r="I231" s="37"/>
      <c r="J231" t="s">
        <v>904</v>
      </c>
      <c r="K231" s="37"/>
      <c r="Z231" s="196"/>
      <c r="AA231" s="20"/>
      <c r="AB231" s="1"/>
      <c r="AC231" s="1"/>
      <c r="AD231" s="1"/>
      <c r="AE231" s="1"/>
      <c r="AF231" s="1"/>
      <c r="AG231" s="1"/>
      <c r="AH231" s="1"/>
      <c r="AI231" s="1"/>
      <c r="AJ231" s="1"/>
      <c r="AK231" s="1"/>
      <c r="AL231" s="1"/>
      <c r="AM231" s="1"/>
      <c r="AN231" s="1"/>
      <c r="AO231" s="1"/>
      <c r="AP231" s="1"/>
      <c r="AQ231" s="1"/>
    </row>
    <row r="232" spans="5:43" x14ac:dyDescent="0.15">
      <c r="E232" t="s">
        <v>802</v>
      </c>
      <c r="F232" s="37"/>
      <c r="G232" s="37"/>
      <c r="H232" s="198" t="s">
        <v>1005</v>
      </c>
      <c r="I232" s="37"/>
      <c r="J232" t="s">
        <v>904</v>
      </c>
      <c r="K232" s="37"/>
      <c r="Z232" s="196"/>
      <c r="AA232" s="20"/>
      <c r="AB232" s="1"/>
      <c r="AC232" s="1"/>
      <c r="AD232" s="1"/>
      <c r="AE232" s="1"/>
      <c r="AF232" s="1"/>
      <c r="AG232" s="1"/>
      <c r="AH232" s="1"/>
      <c r="AI232" s="1"/>
      <c r="AJ232" s="1"/>
      <c r="AK232" s="1"/>
      <c r="AL232" s="1"/>
      <c r="AM232" s="1"/>
      <c r="AN232" s="1"/>
      <c r="AO232" s="1"/>
      <c r="AP232" s="1"/>
      <c r="AQ232" s="1"/>
    </row>
    <row r="233" spans="5:43" x14ac:dyDescent="0.15">
      <c r="E233" t="s">
        <v>867</v>
      </c>
      <c r="F233" s="37"/>
      <c r="G233" s="37"/>
      <c r="H233" s="197" t="s">
        <v>1006</v>
      </c>
      <c r="I233" s="37"/>
      <c r="J233" t="s">
        <v>903</v>
      </c>
      <c r="K233" s="37"/>
      <c r="Z233" s="196"/>
      <c r="AA233" s="20"/>
      <c r="AB233" s="1"/>
      <c r="AC233" s="1"/>
      <c r="AD233" s="1"/>
      <c r="AE233" s="1"/>
      <c r="AF233" s="1"/>
      <c r="AG233" s="1"/>
      <c r="AH233" s="1"/>
      <c r="AI233" s="1"/>
      <c r="AJ233" s="1"/>
      <c r="AK233" s="1"/>
      <c r="AL233" s="1"/>
      <c r="AM233" s="1"/>
      <c r="AN233" s="1"/>
      <c r="AO233" s="1"/>
      <c r="AP233" s="1"/>
      <c r="AQ233" s="1"/>
    </row>
    <row r="234" spans="5:43" x14ac:dyDescent="0.15">
      <c r="E234" t="s">
        <v>646</v>
      </c>
      <c r="F234" s="37"/>
      <c r="G234" s="37"/>
      <c r="H234" s="197" t="s">
        <v>1007</v>
      </c>
      <c r="I234" s="37"/>
      <c r="J234" t="s">
        <v>903</v>
      </c>
      <c r="K234" s="37"/>
      <c r="Z234" s="196"/>
      <c r="AA234" s="20"/>
      <c r="AB234" s="1"/>
      <c r="AC234" s="1"/>
      <c r="AD234" s="1"/>
      <c r="AE234" s="1"/>
      <c r="AF234" s="1"/>
      <c r="AG234" s="1"/>
      <c r="AH234" s="1"/>
      <c r="AI234" s="1"/>
      <c r="AJ234" s="1"/>
      <c r="AK234" s="1"/>
      <c r="AL234" s="1"/>
      <c r="AM234" s="1"/>
      <c r="AN234" s="1"/>
      <c r="AO234" s="1"/>
      <c r="AP234" s="1"/>
      <c r="AQ234" s="1"/>
    </row>
    <row r="235" spans="5:43" x14ac:dyDescent="0.15">
      <c r="E235" t="s">
        <v>647</v>
      </c>
      <c r="F235" s="37"/>
      <c r="G235" s="37"/>
      <c r="H235" s="197" t="s">
        <v>1008</v>
      </c>
      <c r="I235" s="37"/>
      <c r="J235" t="s">
        <v>903</v>
      </c>
      <c r="K235" s="37"/>
      <c r="Z235" s="196"/>
      <c r="AA235" s="20"/>
      <c r="AB235" s="1"/>
      <c r="AC235" s="1"/>
      <c r="AD235" s="1"/>
      <c r="AE235" s="1"/>
      <c r="AF235" s="1"/>
      <c r="AG235" s="1"/>
      <c r="AH235" s="1"/>
      <c r="AI235" s="1"/>
      <c r="AJ235" s="1"/>
      <c r="AK235" s="1"/>
      <c r="AL235" s="1"/>
      <c r="AM235" s="1"/>
      <c r="AN235" s="1"/>
      <c r="AO235" s="1"/>
      <c r="AP235" s="1"/>
      <c r="AQ235" s="1"/>
    </row>
    <row r="236" spans="5:43" x14ac:dyDescent="0.15">
      <c r="E236" t="s">
        <v>648</v>
      </c>
      <c r="F236" s="37"/>
      <c r="G236" s="37"/>
      <c r="H236" s="197" t="s">
        <v>1009</v>
      </c>
      <c r="I236" s="37"/>
      <c r="J236" t="s">
        <v>903</v>
      </c>
      <c r="K236" s="37"/>
    </row>
    <row r="237" spans="5:43" x14ac:dyDescent="0.15">
      <c r="E237" t="s">
        <v>649</v>
      </c>
      <c r="F237" s="37"/>
      <c r="G237" s="37"/>
      <c r="H237" s="197" t="s">
        <v>1010</v>
      </c>
      <c r="I237" s="37"/>
      <c r="J237" t="s">
        <v>903</v>
      </c>
      <c r="K237" s="37"/>
    </row>
    <row r="238" spans="5:43" x14ac:dyDescent="0.15">
      <c r="E238" t="s">
        <v>650</v>
      </c>
      <c r="F238" s="37"/>
      <c r="G238" s="37"/>
      <c r="H238" s="197" t="s">
        <v>1011</v>
      </c>
      <c r="I238" s="37"/>
      <c r="J238" t="s">
        <v>903</v>
      </c>
      <c r="K238" s="37"/>
    </row>
    <row r="239" spans="5:43" x14ac:dyDescent="0.15">
      <c r="E239" t="s">
        <v>868</v>
      </c>
      <c r="F239" s="37"/>
      <c r="G239" s="37"/>
      <c r="H239" s="197" t="s">
        <v>1012</v>
      </c>
      <c r="I239" s="37"/>
      <c r="J239" t="s">
        <v>903</v>
      </c>
      <c r="K239" s="37"/>
    </row>
    <row r="240" spans="5:43" x14ac:dyDescent="0.15">
      <c r="E240" t="s">
        <v>651</v>
      </c>
      <c r="F240" s="37"/>
      <c r="G240" s="37"/>
      <c r="H240" s="197" t="s">
        <v>1013</v>
      </c>
      <c r="I240" s="37"/>
      <c r="J240" t="s">
        <v>903</v>
      </c>
      <c r="K240" s="37"/>
    </row>
    <row r="241" spans="5:11" x14ac:dyDescent="0.15">
      <c r="E241" t="s">
        <v>652</v>
      </c>
      <c r="F241" s="37"/>
      <c r="G241" s="37"/>
      <c r="H241" s="197" t="s">
        <v>1014</v>
      </c>
      <c r="I241" s="37"/>
      <c r="J241" t="s">
        <v>903</v>
      </c>
      <c r="K241" s="37"/>
    </row>
    <row r="242" spans="5:11" x14ac:dyDescent="0.15">
      <c r="E242" t="s">
        <v>653</v>
      </c>
      <c r="F242" s="37"/>
      <c r="G242" s="37"/>
      <c r="H242" s="197" t="s">
        <v>1015</v>
      </c>
      <c r="I242" s="37"/>
      <c r="J242" t="s">
        <v>903</v>
      </c>
      <c r="K242" s="37"/>
    </row>
    <row r="243" spans="5:11" x14ac:dyDescent="0.15">
      <c r="E243" t="s">
        <v>654</v>
      </c>
      <c r="F243" s="37"/>
      <c r="G243" s="37"/>
      <c r="H243" s="197" t="s">
        <v>1016</v>
      </c>
      <c r="I243" s="37"/>
      <c r="J243" t="s">
        <v>903</v>
      </c>
      <c r="K243" s="37"/>
    </row>
    <row r="244" spans="5:11" x14ac:dyDescent="0.15">
      <c r="E244" t="s">
        <v>869</v>
      </c>
      <c r="F244" s="37"/>
      <c r="G244" s="37"/>
      <c r="H244" s="197" t="s">
        <v>1017</v>
      </c>
      <c r="I244" s="37"/>
      <c r="J244" t="s">
        <v>903</v>
      </c>
      <c r="K244" s="37"/>
    </row>
    <row r="245" spans="5:11" x14ac:dyDescent="0.15">
      <c r="E245" t="s">
        <v>656</v>
      </c>
      <c r="F245" s="37"/>
      <c r="G245" s="37"/>
      <c r="H245" s="197" t="s">
        <v>1018</v>
      </c>
      <c r="I245" s="37"/>
      <c r="J245" t="s">
        <v>903</v>
      </c>
      <c r="K245" s="37"/>
    </row>
    <row r="246" spans="5:11" x14ac:dyDescent="0.15">
      <c r="E246" t="s">
        <v>864</v>
      </c>
      <c r="F246" s="37"/>
      <c r="G246" s="37"/>
      <c r="H246" s="197" t="s">
        <v>1019</v>
      </c>
      <c r="I246" s="37"/>
      <c r="J246" t="s">
        <v>903</v>
      </c>
      <c r="K246" s="37"/>
    </row>
    <row r="247" spans="5:11" x14ac:dyDescent="0.15">
      <c r="E247" t="s">
        <v>657</v>
      </c>
      <c r="F247" s="37"/>
      <c r="G247" s="37"/>
      <c r="H247" s="197" t="s">
        <v>1020</v>
      </c>
      <c r="I247" s="37"/>
      <c r="J247" t="s">
        <v>903</v>
      </c>
      <c r="K247" s="37"/>
    </row>
    <row r="248" spans="5:11" x14ac:dyDescent="0.15">
      <c r="E248" t="s">
        <v>659</v>
      </c>
      <c r="F248" s="37"/>
      <c r="G248" s="37"/>
      <c r="H248" s="197" t="s">
        <v>1021</v>
      </c>
      <c r="I248" s="37"/>
      <c r="J248" t="s">
        <v>903</v>
      </c>
      <c r="K248" s="37"/>
    </row>
    <row r="249" spans="5:11" x14ac:dyDescent="0.15">
      <c r="E249" t="s">
        <v>661</v>
      </c>
      <c r="F249" s="37"/>
      <c r="G249" s="37"/>
      <c r="H249" s="197" t="s">
        <v>1022</v>
      </c>
      <c r="I249" s="37"/>
      <c r="J249" t="s">
        <v>903</v>
      </c>
      <c r="K249" s="37"/>
    </row>
    <row r="250" spans="5:11" x14ac:dyDescent="0.15">
      <c r="E250" t="s">
        <v>662</v>
      </c>
      <c r="F250" s="37"/>
      <c r="G250" s="37"/>
      <c r="H250" s="197" t="s">
        <v>1023</v>
      </c>
      <c r="I250" s="37"/>
      <c r="J250" t="s">
        <v>903</v>
      </c>
      <c r="K250" s="37"/>
    </row>
    <row r="251" spans="5:11" x14ac:dyDescent="0.15">
      <c r="E251" t="s">
        <v>663</v>
      </c>
      <c r="F251" s="37"/>
      <c r="G251" s="37"/>
      <c r="H251" s="197" t="s">
        <v>1024</v>
      </c>
      <c r="I251" s="37"/>
      <c r="J251" t="s">
        <v>903</v>
      </c>
      <c r="K251" s="37"/>
    </row>
    <row r="252" spans="5:11" x14ac:dyDescent="0.15">
      <c r="E252" t="s">
        <v>664</v>
      </c>
      <c r="F252" s="37"/>
      <c r="G252" s="37"/>
      <c r="H252" s="197" t="s">
        <v>1025</v>
      </c>
      <c r="I252" s="37"/>
      <c r="J252" t="s">
        <v>903</v>
      </c>
      <c r="K252" s="37"/>
    </row>
    <row r="253" spans="5:11" x14ac:dyDescent="0.15">
      <c r="E253" t="s">
        <v>665</v>
      </c>
      <c r="F253" s="37"/>
      <c r="G253" s="37"/>
      <c r="H253" s="197" t="s">
        <v>1026</v>
      </c>
      <c r="I253" s="37"/>
      <c r="J253" t="s">
        <v>903</v>
      </c>
      <c r="K253" s="37"/>
    </row>
    <row r="254" spans="5:11" x14ac:dyDescent="0.15">
      <c r="E254" t="s">
        <v>666</v>
      </c>
      <c r="F254" s="37"/>
      <c r="G254" s="37"/>
      <c r="H254" s="197" t="s">
        <v>1027</v>
      </c>
      <c r="I254" s="37"/>
      <c r="J254" t="s">
        <v>903</v>
      </c>
      <c r="K254" s="37"/>
    </row>
    <row r="255" spans="5:11" x14ac:dyDescent="0.15">
      <c r="E255" t="s">
        <v>667</v>
      </c>
      <c r="F255" s="37"/>
      <c r="G255" s="37"/>
      <c r="H255" s="197" t="s">
        <v>1028</v>
      </c>
      <c r="I255" s="37"/>
      <c r="J255" t="s">
        <v>903</v>
      </c>
      <c r="K255" s="37"/>
    </row>
    <row r="256" spans="5:11" x14ac:dyDescent="0.15">
      <c r="E256" t="s">
        <v>668</v>
      </c>
      <c r="F256" s="37"/>
      <c r="G256" s="37"/>
      <c r="H256" s="197" t="s">
        <v>1029</v>
      </c>
      <c r="I256" s="37"/>
      <c r="J256" t="s">
        <v>903</v>
      </c>
      <c r="K256" s="37"/>
    </row>
    <row r="257" spans="5:11" x14ac:dyDescent="0.15">
      <c r="E257" t="s">
        <v>669</v>
      </c>
      <c r="F257" s="37"/>
      <c r="G257" s="37"/>
      <c r="H257" s="197" t="s">
        <v>1030</v>
      </c>
      <c r="I257" s="37"/>
      <c r="J257" t="s">
        <v>903</v>
      </c>
      <c r="K257" s="37"/>
    </row>
    <row r="258" spans="5:11" x14ac:dyDescent="0.15">
      <c r="E258" t="s">
        <v>670</v>
      </c>
      <c r="F258" s="37"/>
      <c r="G258" s="37"/>
      <c r="H258" s="197" t="s">
        <v>1031</v>
      </c>
      <c r="I258" s="37"/>
      <c r="J258" t="s">
        <v>903</v>
      </c>
      <c r="K258" s="37"/>
    </row>
    <row r="259" spans="5:11" x14ac:dyDescent="0.15">
      <c r="E259" t="s">
        <v>671</v>
      </c>
      <c r="F259" s="37"/>
      <c r="G259" s="37"/>
      <c r="H259" s="197" t="s">
        <v>1032</v>
      </c>
      <c r="I259" s="37"/>
      <c r="J259" t="s">
        <v>903</v>
      </c>
      <c r="K259" s="37"/>
    </row>
    <row r="260" spans="5:11" x14ac:dyDescent="0.15">
      <c r="E260" t="s">
        <v>866</v>
      </c>
      <c r="F260" s="37"/>
      <c r="G260" s="37"/>
      <c r="H260" s="197" t="s">
        <v>1033</v>
      </c>
      <c r="I260" s="37"/>
      <c r="J260" t="s">
        <v>903</v>
      </c>
      <c r="K260" s="37"/>
    </row>
    <row r="261" spans="5:11" x14ac:dyDescent="0.15">
      <c r="E261" t="s">
        <v>862</v>
      </c>
      <c r="F261" s="37"/>
      <c r="G261" s="37"/>
      <c r="H261" s="197" t="s">
        <v>1034</v>
      </c>
      <c r="I261" s="37"/>
      <c r="J261" t="s">
        <v>903</v>
      </c>
      <c r="K261" s="37"/>
    </row>
    <row r="262" spans="5:11" x14ac:dyDescent="0.15">
      <c r="E262" t="s">
        <v>861</v>
      </c>
      <c r="F262" s="37"/>
      <c r="G262" s="37"/>
      <c r="H262" s="197" t="s">
        <v>1035</v>
      </c>
      <c r="I262" s="37"/>
      <c r="J262" t="s">
        <v>903</v>
      </c>
      <c r="K262" s="37"/>
    </row>
    <row r="263" spans="5:11" x14ac:dyDescent="0.15">
      <c r="E263" t="s">
        <v>858</v>
      </c>
      <c r="F263" s="37"/>
      <c r="G263" s="37"/>
      <c r="H263" s="197" t="s">
        <v>1036</v>
      </c>
      <c r="I263" s="37"/>
      <c r="J263" t="s">
        <v>903</v>
      </c>
      <c r="K263" s="37"/>
    </row>
    <row r="264" spans="5:11" x14ac:dyDescent="0.15">
      <c r="E264" t="s">
        <v>672</v>
      </c>
      <c r="F264" s="37"/>
      <c r="G264" s="37"/>
      <c r="H264" s="197" t="s">
        <v>1037</v>
      </c>
      <c r="I264" s="37"/>
      <c r="J264" t="s">
        <v>903</v>
      </c>
      <c r="K264" s="37"/>
    </row>
    <row r="265" spans="5:11" x14ac:dyDescent="0.15">
      <c r="E265" t="s">
        <v>673</v>
      </c>
      <c r="F265" s="37"/>
      <c r="G265" s="37"/>
      <c r="H265" s="197" t="s">
        <v>1038</v>
      </c>
      <c r="I265" s="37"/>
      <c r="J265" t="s">
        <v>903</v>
      </c>
      <c r="K265" s="37"/>
    </row>
    <row r="266" spans="5:11" x14ac:dyDescent="0.15">
      <c r="E266" t="s">
        <v>857</v>
      </c>
      <c r="F266" s="37"/>
      <c r="G266" s="37"/>
      <c r="H266" s="197" t="s">
        <v>1039</v>
      </c>
      <c r="I266" s="37"/>
      <c r="J266" t="s">
        <v>903</v>
      </c>
      <c r="K266" s="37"/>
    </row>
    <row r="267" spans="5:11" x14ac:dyDescent="0.15">
      <c r="E267" t="s">
        <v>859</v>
      </c>
      <c r="F267" s="37"/>
      <c r="G267" s="37"/>
      <c r="H267" s="197" t="s">
        <v>1040</v>
      </c>
      <c r="I267" s="37"/>
      <c r="J267" t="s">
        <v>903</v>
      </c>
      <c r="K267" s="37"/>
    </row>
    <row r="268" spans="5:11" x14ac:dyDescent="0.15">
      <c r="E268" t="s">
        <v>865</v>
      </c>
      <c r="F268" s="37"/>
      <c r="G268" s="37"/>
      <c r="H268" s="197" t="s">
        <v>1041</v>
      </c>
      <c r="I268" s="37"/>
      <c r="J268" t="s">
        <v>903</v>
      </c>
      <c r="K268" s="37"/>
    </row>
    <row r="269" spans="5:11" x14ac:dyDescent="0.15">
      <c r="E269" t="s">
        <v>870</v>
      </c>
      <c r="F269" s="37"/>
      <c r="G269" s="37"/>
      <c r="H269" s="197" t="s">
        <v>1042</v>
      </c>
      <c r="I269" s="37"/>
      <c r="J269" t="s">
        <v>903</v>
      </c>
      <c r="K269" s="37"/>
    </row>
    <row r="270" spans="5:11" x14ac:dyDescent="0.15">
      <c r="E270" t="s">
        <v>674</v>
      </c>
      <c r="F270" s="37"/>
      <c r="G270" s="37"/>
      <c r="H270" s="197" t="s">
        <v>1043</v>
      </c>
      <c r="I270" s="37"/>
      <c r="J270" t="s">
        <v>903</v>
      </c>
      <c r="K270" s="37"/>
    </row>
    <row r="271" spans="5:11" x14ac:dyDescent="0.15">
      <c r="E271" t="s">
        <v>675</v>
      </c>
      <c r="F271" s="37"/>
      <c r="G271" s="37"/>
      <c r="H271" s="197" t="s">
        <v>1044</v>
      </c>
      <c r="I271" s="37"/>
      <c r="J271" t="s">
        <v>903</v>
      </c>
      <c r="K271" s="37"/>
    </row>
    <row r="272" spans="5:11" x14ac:dyDescent="0.15">
      <c r="E272" t="s">
        <v>872</v>
      </c>
      <c r="F272" s="37"/>
      <c r="G272" s="37"/>
      <c r="H272" s="197" t="s">
        <v>1045</v>
      </c>
      <c r="I272" s="37"/>
      <c r="J272" t="s">
        <v>903</v>
      </c>
      <c r="K272" s="37"/>
    </row>
    <row r="273" spans="5:11" x14ac:dyDescent="0.15">
      <c r="E273" t="s">
        <v>871</v>
      </c>
      <c r="F273" s="37"/>
      <c r="G273" s="37"/>
      <c r="H273" s="197" t="s">
        <v>1046</v>
      </c>
      <c r="I273" s="37"/>
      <c r="J273" t="s">
        <v>903</v>
      </c>
      <c r="K273" s="37"/>
    </row>
    <row r="274" spans="5:11" x14ac:dyDescent="0.15">
      <c r="E274" t="s">
        <v>676</v>
      </c>
      <c r="F274" s="37"/>
      <c r="G274" s="37"/>
      <c r="H274" s="197" t="s">
        <v>1047</v>
      </c>
      <c r="I274" s="37"/>
      <c r="J274" t="s">
        <v>903</v>
      </c>
      <c r="K274" s="37"/>
    </row>
    <row r="275" spans="5:11" x14ac:dyDescent="0.15">
      <c r="E275" t="s">
        <v>677</v>
      </c>
      <c r="F275" s="37"/>
      <c r="G275" s="37"/>
      <c r="H275" s="197" t="s">
        <v>1048</v>
      </c>
      <c r="I275" s="37"/>
      <c r="J275" t="s">
        <v>903</v>
      </c>
      <c r="K275" s="37"/>
    </row>
    <row r="276" spans="5:11" x14ac:dyDescent="0.15">
      <c r="E276" t="s">
        <v>678</v>
      </c>
      <c r="F276" s="37"/>
      <c r="G276" s="37"/>
      <c r="H276" s="197" t="s">
        <v>1049</v>
      </c>
      <c r="I276" s="37"/>
      <c r="J276" t="s">
        <v>903</v>
      </c>
      <c r="K276" s="37"/>
    </row>
    <row r="277" spans="5:11" x14ac:dyDescent="0.15">
      <c r="E277" t="s">
        <v>679</v>
      </c>
      <c r="F277" s="37"/>
      <c r="G277" s="37"/>
      <c r="H277" s="197" t="s">
        <v>1050</v>
      </c>
      <c r="I277" s="37"/>
      <c r="J277" t="s">
        <v>903</v>
      </c>
      <c r="K277" s="37"/>
    </row>
    <row r="278" spans="5:11" x14ac:dyDescent="0.15">
      <c r="E278" t="s">
        <v>680</v>
      </c>
      <c r="F278" s="37"/>
      <c r="G278" s="37"/>
      <c r="H278" s="197" t="s">
        <v>1051</v>
      </c>
      <c r="I278" s="37"/>
      <c r="J278" t="s">
        <v>903</v>
      </c>
      <c r="K278" s="37"/>
    </row>
    <row r="279" spans="5:11" x14ac:dyDescent="0.15">
      <c r="E279" t="s">
        <v>681</v>
      </c>
      <c r="F279" s="37"/>
      <c r="G279" s="37"/>
      <c r="H279" s="197" t="s">
        <v>1052</v>
      </c>
      <c r="I279" s="37"/>
      <c r="J279" t="s">
        <v>903</v>
      </c>
      <c r="K279" s="37"/>
    </row>
    <row r="280" spans="5:11" x14ac:dyDescent="0.15">
      <c r="E280" t="s">
        <v>682</v>
      </c>
      <c r="F280" s="37"/>
      <c r="G280" s="37"/>
      <c r="H280" s="197" t="s">
        <v>1053</v>
      </c>
      <c r="I280" s="37"/>
      <c r="J280" t="s">
        <v>903</v>
      </c>
      <c r="K280" s="37"/>
    </row>
    <row r="281" spans="5:11" x14ac:dyDescent="0.15">
      <c r="E281" t="s">
        <v>683</v>
      </c>
      <c r="F281" s="37"/>
      <c r="G281" s="37"/>
      <c r="H281" s="197" t="s">
        <v>1054</v>
      </c>
      <c r="I281" s="37"/>
      <c r="J281" t="s">
        <v>903</v>
      </c>
      <c r="K281" s="37"/>
    </row>
    <row r="282" spans="5:11" x14ac:dyDescent="0.15">
      <c r="E282" t="s">
        <v>684</v>
      </c>
      <c r="F282" s="37"/>
      <c r="G282" s="37"/>
      <c r="H282" s="197" t="s">
        <v>1055</v>
      </c>
      <c r="I282" s="37"/>
      <c r="J282" t="s">
        <v>903</v>
      </c>
      <c r="K282" s="37"/>
    </row>
    <row r="283" spans="5:11" x14ac:dyDescent="0.15">
      <c r="E283" t="s">
        <v>685</v>
      </c>
      <c r="F283" s="37"/>
      <c r="G283" s="37"/>
      <c r="H283" s="197" t="s">
        <v>1056</v>
      </c>
      <c r="I283" s="37"/>
      <c r="J283" t="s">
        <v>903</v>
      </c>
      <c r="K283" s="37"/>
    </row>
    <row r="284" spans="5:11" x14ac:dyDescent="0.15">
      <c r="E284" t="s">
        <v>686</v>
      </c>
      <c r="F284" s="37"/>
      <c r="G284" s="37"/>
      <c r="H284" s="197" t="s">
        <v>1057</v>
      </c>
      <c r="I284" s="37"/>
      <c r="J284" t="s">
        <v>903</v>
      </c>
      <c r="K284" s="37"/>
    </row>
    <row r="285" spans="5:11" x14ac:dyDescent="0.15">
      <c r="E285" t="s">
        <v>687</v>
      </c>
      <c r="F285" s="37"/>
      <c r="G285" s="37"/>
      <c r="H285" s="197" t="s">
        <v>1058</v>
      </c>
      <c r="I285" s="37"/>
      <c r="J285" t="s">
        <v>903</v>
      </c>
      <c r="K285" s="37"/>
    </row>
    <row r="286" spans="5:11" x14ac:dyDescent="0.15">
      <c r="E286" t="s">
        <v>688</v>
      </c>
      <c r="F286" s="37"/>
      <c r="G286" s="37"/>
      <c r="H286" s="197" t="s">
        <v>1059</v>
      </c>
      <c r="I286" s="37"/>
      <c r="J286" t="s">
        <v>903</v>
      </c>
      <c r="K286" s="37"/>
    </row>
    <row r="287" spans="5:11" x14ac:dyDescent="0.15">
      <c r="E287" t="s">
        <v>689</v>
      </c>
      <c r="F287" s="37"/>
      <c r="G287" s="37"/>
      <c r="H287" s="197" t="s">
        <v>1060</v>
      </c>
      <c r="I287" s="37"/>
      <c r="J287" t="s">
        <v>903</v>
      </c>
      <c r="K287" s="37"/>
    </row>
    <row r="288" spans="5:11" x14ac:dyDescent="0.15">
      <c r="E288" t="s">
        <v>860</v>
      </c>
      <c r="F288" s="37"/>
      <c r="G288" s="37"/>
      <c r="H288" s="197" t="s">
        <v>1061</v>
      </c>
      <c r="I288" s="37"/>
      <c r="J288" t="s">
        <v>903</v>
      </c>
      <c r="K288" s="37"/>
    </row>
    <row r="289" spans="5:11" x14ac:dyDescent="0.15">
      <c r="E289" t="s">
        <v>690</v>
      </c>
      <c r="F289" s="37"/>
      <c r="G289" s="37"/>
      <c r="H289" s="197" t="s">
        <v>1062</v>
      </c>
      <c r="I289" s="37"/>
      <c r="J289" t="s">
        <v>903</v>
      </c>
      <c r="K289" s="37"/>
    </row>
    <row r="290" spans="5:11" x14ac:dyDescent="0.15">
      <c r="E290" t="s">
        <v>691</v>
      </c>
      <c r="F290" s="37"/>
      <c r="G290" s="37"/>
      <c r="H290" s="197" t="s">
        <v>1063</v>
      </c>
      <c r="I290" s="37"/>
      <c r="J290" t="s">
        <v>903</v>
      </c>
      <c r="K290" s="37"/>
    </row>
    <row r="291" spans="5:11" x14ac:dyDescent="0.15">
      <c r="E291" t="s">
        <v>863</v>
      </c>
      <c r="F291" s="37"/>
      <c r="G291" s="37"/>
      <c r="H291" s="197" t="s">
        <v>1064</v>
      </c>
      <c r="I291" s="37"/>
      <c r="J291" t="s">
        <v>903</v>
      </c>
      <c r="K291" s="37"/>
    </row>
    <row r="292" spans="5:11" x14ac:dyDescent="0.15">
      <c r="E292" t="s">
        <v>692</v>
      </c>
      <c r="F292" s="37"/>
      <c r="G292" s="37"/>
      <c r="H292" s="197" t="s">
        <v>1065</v>
      </c>
      <c r="I292" s="37"/>
      <c r="J292" t="s">
        <v>903</v>
      </c>
      <c r="K292" s="37"/>
    </row>
    <row r="293" spans="5:11" x14ac:dyDescent="0.15">
      <c r="E293" t="s">
        <v>693</v>
      </c>
      <c r="F293" s="37"/>
      <c r="G293" s="37"/>
      <c r="H293" s="197" t="s">
        <v>1066</v>
      </c>
      <c r="I293" s="37"/>
      <c r="J293" t="s">
        <v>903</v>
      </c>
      <c r="K293" s="37"/>
    </row>
    <row r="294" spans="5:11" x14ac:dyDescent="0.15">
      <c r="E294" t="s">
        <v>694</v>
      </c>
      <c r="F294" s="37"/>
      <c r="G294" s="37"/>
      <c r="H294" s="197" t="s">
        <v>1067</v>
      </c>
      <c r="I294" s="37"/>
      <c r="J294" t="s">
        <v>903</v>
      </c>
      <c r="K294" s="37"/>
    </row>
    <row r="295" spans="5:11" x14ac:dyDescent="0.15">
      <c r="E295" t="s">
        <v>695</v>
      </c>
      <c r="F295" s="37"/>
      <c r="G295" s="37"/>
      <c r="H295" s="197" t="s">
        <v>1068</v>
      </c>
      <c r="I295" s="37"/>
      <c r="J295" t="s">
        <v>903</v>
      </c>
      <c r="K295" s="37"/>
    </row>
    <row r="296" spans="5:11" x14ac:dyDescent="0.15">
      <c r="E296" t="s">
        <v>696</v>
      </c>
      <c r="F296" s="37"/>
      <c r="G296" s="37"/>
      <c r="H296" s="197" t="s">
        <v>1069</v>
      </c>
      <c r="I296" s="37"/>
      <c r="J296" t="s">
        <v>903</v>
      </c>
      <c r="K296" s="37"/>
    </row>
    <row r="297" spans="5:11" x14ac:dyDescent="0.15">
      <c r="E297" t="s">
        <v>697</v>
      </c>
      <c r="F297" s="37"/>
      <c r="G297" s="37"/>
      <c r="H297" s="197" t="s">
        <v>1070</v>
      </c>
      <c r="I297" s="37"/>
      <c r="J297" t="s">
        <v>903</v>
      </c>
      <c r="K297" s="37"/>
    </row>
    <row r="298" spans="5:11" x14ac:dyDescent="0.15">
      <c r="E298" t="s">
        <v>698</v>
      </c>
      <c r="F298" s="37"/>
      <c r="G298" s="37"/>
      <c r="H298" s="197" t="s">
        <v>1071</v>
      </c>
      <c r="I298" s="37"/>
      <c r="J298" t="s">
        <v>903</v>
      </c>
      <c r="K298" s="37"/>
    </row>
    <row r="299" spans="5:11" x14ac:dyDescent="0.15">
      <c r="E299" t="s">
        <v>883</v>
      </c>
      <c r="F299" s="37"/>
      <c r="G299" s="37"/>
      <c r="H299" s="198" t="s">
        <v>1072</v>
      </c>
      <c r="I299" s="37"/>
      <c r="J299" t="s">
        <v>903</v>
      </c>
      <c r="K299" s="37"/>
    </row>
    <row r="300" spans="5:11" x14ac:dyDescent="0.15">
      <c r="E300" t="s">
        <v>658</v>
      </c>
      <c r="F300" s="37"/>
      <c r="G300" s="37"/>
      <c r="H300" s="198" t="s">
        <v>1073</v>
      </c>
      <c r="I300" s="37"/>
      <c r="J300" t="s">
        <v>903</v>
      </c>
      <c r="K300" s="37"/>
    </row>
    <row r="301" spans="5:11" x14ac:dyDescent="0.15">
      <c r="E301" t="s">
        <v>886</v>
      </c>
      <c r="F301" s="37"/>
      <c r="G301" s="37"/>
      <c r="H301" s="198" t="s">
        <v>1074</v>
      </c>
      <c r="I301" s="37"/>
      <c r="J301" t="s">
        <v>903</v>
      </c>
      <c r="K301" s="37"/>
    </row>
    <row r="302" spans="5:11" x14ac:dyDescent="0.15">
      <c r="E302" t="s">
        <v>660</v>
      </c>
      <c r="F302" s="37"/>
      <c r="G302" s="37"/>
      <c r="H302" s="198" t="s">
        <v>1075</v>
      </c>
      <c r="I302" s="37"/>
      <c r="J302" t="s">
        <v>903</v>
      </c>
      <c r="K302" s="37"/>
    </row>
    <row r="303" spans="5:11" x14ac:dyDescent="0.15">
      <c r="E303" t="s">
        <v>655</v>
      </c>
      <c r="F303" s="37"/>
      <c r="G303" s="37"/>
      <c r="H303" s="198" t="s">
        <v>1076</v>
      </c>
      <c r="I303" s="37"/>
      <c r="J303" t="s">
        <v>903</v>
      </c>
      <c r="K303" s="37"/>
    </row>
    <row r="304" spans="5:11" x14ac:dyDescent="0.15">
      <c r="E304" t="s">
        <v>889</v>
      </c>
      <c r="F304" s="37"/>
      <c r="G304" s="37"/>
      <c r="H304" s="198" t="s">
        <v>1077</v>
      </c>
      <c r="I304" s="37"/>
      <c r="J304" t="s">
        <v>903</v>
      </c>
      <c r="K304" s="37"/>
    </row>
    <row r="305" spans="5:11" x14ac:dyDescent="0.15">
      <c r="E305" t="s">
        <v>897</v>
      </c>
      <c r="F305" s="37"/>
      <c r="G305" s="37"/>
      <c r="H305" s="198" t="s">
        <v>1078</v>
      </c>
      <c r="I305" s="37"/>
      <c r="J305" t="s">
        <v>903</v>
      </c>
      <c r="K305" s="37"/>
    </row>
    <row r="306" spans="5:11" x14ac:dyDescent="0.15">
      <c r="E306" s="37"/>
      <c r="F306" s="37"/>
      <c r="G306" s="37"/>
      <c r="H306" s="37"/>
      <c r="I306" s="37"/>
      <c r="J306" s="37"/>
      <c r="K306" s="37"/>
    </row>
    <row r="307" spans="5:11" x14ac:dyDescent="0.15">
      <c r="E307" s="37"/>
      <c r="F307" s="37"/>
      <c r="G307" s="37"/>
      <c r="H307" s="37"/>
      <c r="I307" s="37"/>
      <c r="J307" s="37"/>
      <c r="K307" s="37"/>
    </row>
    <row r="308" spans="5:11" x14ac:dyDescent="0.15">
      <c r="E308" s="37"/>
      <c r="F308" s="37"/>
      <c r="G308" s="37"/>
      <c r="H308" s="37"/>
      <c r="I308" s="37"/>
      <c r="J308" s="37"/>
      <c r="K308" s="37"/>
    </row>
    <row r="309" spans="5:11" x14ac:dyDescent="0.15">
      <c r="E309" s="37"/>
      <c r="F309" s="37"/>
      <c r="G309" s="37"/>
      <c r="H309" s="37"/>
      <c r="I309" s="37"/>
      <c r="J309" s="37"/>
      <c r="K309" s="37"/>
    </row>
    <row r="310" spans="5:11" x14ac:dyDescent="0.15">
      <c r="E310" s="37"/>
      <c r="F310" s="37"/>
      <c r="G310" s="37"/>
      <c r="H310" s="37"/>
      <c r="I310" s="37"/>
      <c r="J310" s="37"/>
      <c r="K310" s="37"/>
    </row>
    <row r="311" spans="5:11" x14ac:dyDescent="0.15">
      <c r="E311" s="37"/>
      <c r="F311" s="37"/>
      <c r="G311" s="37"/>
      <c r="H311" s="37"/>
      <c r="I311" s="37"/>
      <c r="J311" s="37"/>
      <c r="K311" s="37"/>
    </row>
    <row r="312" spans="5:11" x14ac:dyDescent="0.15">
      <c r="E312" s="37"/>
      <c r="F312" s="37"/>
      <c r="G312" s="37"/>
      <c r="H312" s="37"/>
      <c r="I312" s="37"/>
      <c r="J312" s="37"/>
      <c r="K312" s="37"/>
    </row>
    <row r="313" spans="5:11" x14ac:dyDescent="0.15">
      <c r="E313" s="37"/>
      <c r="F313" s="37"/>
      <c r="G313" s="37"/>
      <c r="H313" s="37"/>
      <c r="I313" s="37"/>
      <c r="J313" s="37"/>
      <c r="K313" s="37"/>
    </row>
    <row r="314" spans="5:11" x14ac:dyDescent="0.15">
      <c r="E314" s="37"/>
      <c r="F314" s="37"/>
      <c r="G314" s="37"/>
      <c r="H314" s="37"/>
      <c r="I314" s="37"/>
      <c r="J314" s="37"/>
      <c r="K314" s="37"/>
    </row>
    <row r="315" spans="5:11" x14ac:dyDescent="0.15">
      <c r="E315" s="37"/>
      <c r="F315" s="37"/>
      <c r="G315" s="37"/>
      <c r="H315" s="37"/>
      <c r="I315" s="37"/>
      <c r="J315" s="37"/>
      <c r="K315" s="37"/>
    </row>
    <row r="316" spans="5:11" x14ac:dyDescent="0.15">
      <c r="E316" s="37"/>
      <c r="F316" s="37"/>
      <c r="G316" s="37"/>
      <c r="H316" s="37"/>
      <c r="I316" s="37"/>
      <c r="J316" s="37"/>
      <c r="K316" s="37"/>
    </row>
    <row r="317" spans="5:11" x14ac:dyDescent="0.15">
      <c r="E317" s="37"/>
      <c r="F317" s="37"/>
      <c r="G317" s="37"/>
      <c r="H317" s="37"/>
      <c r="I317" s="37"/>
      <c r="J317" s="37"/>
      <c r="K317" s="37"/>
    </row>
    <row r="318" spans="5:11" x14ac:dyDescent="0.15">
      <c r="E318" s="37"/>
      <c r="F318" s="37"/>
      <c r="G318" s="37"/>
      <c r="H318" s="37"/>
      <c r="I318" s="37"/>
      <c r="J318" s="37"/>
      <c r="K318" s="37"/>
    </row>
    <row r="319" spans="5:11" x14ac:dyDescent="0.15">
      <c r="E319" s="37"/>
      <c r="F319" s="37"/>
      <c r="G319" s="37"/>
      <c r="H319" s="37"/>
      <c r="I319" s="37"/>
      <c r="J319" s="37"/>
      <c r="K319" s="37"/>
    </row>
    <row r="320" spans="5:11" x14ac:dyDescent="0.15">
      <c r="E320" s="37"/>
      <c r="F320" s="37"/>
      <c r="G320" s="37"/>
      <c r="H320" s="37"/>
      <c r="I320" s="37"/>
      <c r="J320" s="37"/>
      <c r="K320" s="37"/>
    </row>
    <row r="321" spans="5:11" x14ac:dyDescent="0.15">
      <c r="E321" s="37"/>
      <c r="F321" s="37"/>
      <c r="G321" s="37"/>
      <c r="H321" s="37"/>
      <c r="I321" s="37"/>
      <c r="J321" s="37"/>
      <c r="K321" s="37"/>
    </row>
    <row r="322" spans="5:11" x14ac:dyDescent="0.15">
      <c r="E322" s="37"/>
      <c r="F322" s="37"/>
      <c r="G322" s="37"/>
      <c r="H322" s="37"/>
      <c r="I322" s="37"/>
      <c r="J322" s="37"/>
      <c r="K322" s="37"/>
    </row>
    <row r="323" spans="5:11" x14ac:dyDescent="0.15">
      <c r="E323" s="37"/>
      <c r="F323" s="37"/>
      <c r="G323" s="37"/>
      <c r="H323" s="37"/>
      <c r="I323" s="37"/>
      <c r="J323" s="37"/>
      <c r="K323" s="37"/>
    </row>
    <row r="324" spans="5:11" x14ac:dyDescent="0.15">
      <c r="E324" s="37"/>
      <c r="F324" s="37"/>
      <c r="G324" s="37"/>
      <c r="H324" s="37"/>
      <c r="I324" s="37"/>
      <c r="J324" s="37"/>
      <c r="K324" s="37"/>
    </row>
    <row r="325" spans="5:11" x14ac:dyDescent="0.15">
      <c r="E325" s="37"/>
      <c r="F325" s="37"/>
      <c r="G325" s="37"/>
      <c r="H325" s="37"/>
      <c r="I325" s="37"/>
      <c r="J325" s="37"/>
      <c r="K325" s="37"/>
    </row>
    <row r="326" spans="5:11" x14ac:dyDescent="0.15">
      <c r="E326" s="37"/>
      <c r="F326" s="37"/>
      <c r="G326" s="37"/>
      <c r="H326" s="37"/>
      <c r="I326" s="37"/>
      <c r="J326" s="37"/>
      <c r="K326" s="37"/>
    </row>
    <row r="327" spans="5:11" x14ac:dyDescent="0.15">
      <c r="E327" s="37"/>
      <c r="F327" s="37"/>
      <c r="G327" s="37"/>
      <c r="H327" s="37"/>
      <c r="I327" s="37"/>
      <c r="J327" s="37"/>
      <c r="K327" s="37"/>
    </row>
    <row r="328" spans="5:11" x14ac:dyDescent="0.15">
      <c r="E328" s="37"/>
      <c r="F328" s="37"/>
      <c r="G328" s="37"/>
      <c r="H328" s="37"/>
      <c r="I328" s="37"/>
      <c r="J328" s="37"/>
      <c r="K328" s="37"/>
    </row>
    <row r="329" spans="5:11" x14ac:dyDescent="0.15">
      <c r="E329" s="37"/>
      <c r="F329" s="37"/>
      <c r="G329" s="37"/>
      <c r="H329" s="37"/>
      <c r="I329" s="37"/>
      <c r="J329" s="37"/>
      <c r="K329" s="37"/>
    </row>
    <row r="330" spans="5:11" x14ac:dyDescent="0.15">
      <c r="E330" s="37"/>
      <c r="F330" s="37"/>
      <c r="G330" s="37"/>
      <c r="H330" s="37"/>
      <c r="I330" s="37"/>
      <c r="J330" s="37"/>
      <c r="K330" s="37"/>
    </row>
    <row r="331" spans="5:11" x14ac:dyDescent="0.15">
      <c r="E331" s="37"/>
      <c r="F331" s="37"/>
      <c r="G331" s="37"/>
      <c r="H331" s="37"/>
      <c r="I331" s="37"/>
      <c r="J331" s="37"/>
      <c r="K331" s="37"/>
    </row>
    <row r="332" spans="5:11" x14ac:dyDescent="0.15">
      <c r="E332" s="37"/>
      <c r="F332" s="37"/>
      <c r="G332" s="37"/>
      <c r="H332" s="37"/>
      <c r="I332" s="37"/>
      <c r="J332" s="37"/>
      <c r="K332" s="37"/>
    </row>
    <row r="333" spans="5:11" x14ac:dyDescent="0.15">
      <c r="E333" s="37"/>
      <c r="F333" s="37"/>
      <c r="G333" s="37"/>
      <c r="H333" s="37"/>
      <c r="I333" s="37"/>
      <c r="J333" s="37"/>
      <c r="K333" s="37"/>
    </row>
    <row r="334" spans="5:11" x14ac:dyDescent="0.15">
      <c r="E334" s="37"/>
      <c r="F334" s="37"/>
      <c r="G334" s="37"/>
      <c r="H334" s="37"/>
      <c r="I334" s="37"/>
      <c r="J334" s="37"/>
      <c r="K334" s="37"/>
    </row>
    <row r="335" spans="5:11" x14ac:dyDescent="0.15">
      <c r="E335" s="37"/>
      <c r="F335" s="37"/>
      <c r="G335" s="37"/>
      <c r="H335" s="37"/>
      <c r="I335" s="37"/>
      <c r="J335" s="37"/>
      <c r="K335" s="37"/>
    </row>
    <row r="336" spans="5:11" x14ac:dyDescent="0.15">
      <c r="E336" s="37"/>
      <c r="F336" s="37"/>
      <c r="G336" s="37"/>
      <c r="H336" s="37"/>
      <c r="I336" s="37"/>
      <c r="J336" s="37"/>
      <c r="K336" s="37"/>
    </row>
    <row r="337" spans="5:11" x14ac:dyDescent="0.15">
      <c r="E337" s="37"/>
      <c r="F337" s="37"/>
      <c r="G337" s="37"/>
      <c r="H337" s="37"/>
      <c r="I337" s="37"/>
      <c r="J337" s="37"/>
      <c r="K337" s="37"/>
    </row>
    <row r="338" spans="5:11" x14ac:dyDescent="0.15">
      <c r="E338" s="37"/>
      <c r="F338" s="37"/>
      <c r="G338" s="37"/>
      <c r="H338" s="37"/>
      <c r="I338" s="37"/>
      <c r="J338" s="37"/>
      <c r="K338" s="37"/>
    </row>
    <row r="339" spans="5:11" x14ac:dyDescent="0.15">
      <c r="E339" s="37"/>
      <c r="F339" s="37"/>
      <c r="G339" s="37"/>
      <c r="H339" s="37"/>
      <c r="I339" s="37"/>
      <c r="J339" s="37"/>
      <c r="K339" s="37"/>
    </row>
    <row r="340" spans="5:11" x14ac:dyDescent="0.15">
      <c r="E340" s="37"/>
      <c r="F340" s="37"/>
      <c r="G340" s="37"/>
      <c r="H340" s="37"/>
      <c r="I340" s="37"/>
      <c r="J340" s="37"/>
      <c r="K340" s="37"/>
    </row>
    <row r="341" spans="5:11" x14ac:dyDescent="0.15">
      <c r="E341" s="37"/>
      <c r="F341" s="37"/>
      <c r="G341" s="37"/>
      <c r="H341" s="37"/>
      <c r="I341" s="37"/>
      <c r="J341" s="37"/>
      <c r="K341" s="37"/>
    </row>
    <row r="342" spans="5:11" x14ac:dyDescent="0.15">
      <c r="E342" s="37"/>
      <c r="F342" s="37"/>
      <c r="G342" s="37"/>
      <c r="H342" s="37"/>
      <c r="I342" s="37"/>
      <c r="J342" s="37"/>
      <c r="K342" s="37"/>
    </row>
    <row r="343" spans="5:11" x14ac:dyDescent="0.15">
      <c r="E343" s="37"/>
      <c r="F343" s="37"/>
      <c r="G343" s="37"/>
      <c r="H343" s="37"/>
      <c r="I343" s="37"/>
      <c r="J343" s="37"/>
      <c r="K343" s="37"/>
    </row>
    <row r="344" spans="5:11" x14ac:dyDescent="0.15">
      <c r="E344" s="37"/>
      <c r="F344" s="37"/>
      <c r="G344" s="37"/>
      <c r="H344" s="37"/>
      <c r="I344" s="37"/>
      <c r="J344" s="37"/>
      <c r="K344" s="37"/>
    </row>
    <row r="345" spans="5:11" x14ac:dyDescent="0.15">
      <c r="E345" s="37"/>
      <c r="F345" s="37"/>
      <c r="G345" s="37"/>
      <c r="H345" s="37"/>
      <c r="I345" s="37"/>
      <c r="J345" s="37"/>
      <c r="K345" s="37"/>
    </row>
    <row r="346" spans="5:11" x14ac:dyDescent="0.15">
      <c r="E346" s="37"/>
      <c r="F346" s="37"/>
      <c r="G346" s="37"/>
      <c r="H346" s="37"/>
      <c r="I346" s="37"/>
      <c r="J346" s="37"/>
      <c r="K346" s="37"/>
    </row>
    <row r="347" spans="5:11" x14ac:dyDescent="0.15">
      <c r="E347" s="37"/>
      <c r="F347" s="37"/>
      <c r="G347" s="37"/>
      <c r="H347" s="37"/>
      <c r="I347" s="37"/>
      <c r="J347" s="37"/>
      <c r="K347" s="37"/>
    </row>
    <row r="348" spans="5:11" x14ac:dyDescent="0.15">
      <c r="E348" s="37"/>
      <c r="F348" s="37"/>
      <c r="G348" s="37"/>
      <c r="H348" s="37"/>
      <c r="I348" s="37"/>
      <c r="J348" s="37"/>
      <c r="K348" s="37"/>
    </row>
    <row r="349" spans="5:11" x14ac:dyDescent="0.15">
      <c r="E349" s="37"/>
      <c r="F349" s="37"/>
      <c r="G349" s="37"/>
      <c r="H349" s="37"/>
      <c r="I349" s="37"/>
      <c r="J349" s="37"/>
      <c r="K349" s="37"/>
    </row>
    <row r="350" spans="5:11" x14ac:dyDescent="0.15">
      <c r="E350" s="37"/>
      <c r="F350" s="37"/>
      <c r="G350" s="37"/>
      <c r="H350" s="37"/>
      <c r="I350" s="37"/>
      <c r="J350" s="37"/>
      <c r="K350" s="37"/>
    </row>
    <row r="351" spans="5:11" x14ac:dyDescent="0.15">
      <c r="E351" s="37"/>
      <c r="F351" s="37"/>
      <c r="G351" s="37"/>
      <c r="H351" s="37"/>
      <c r="I351" s="37"/>
      <c r="J351" s="37"/>
      <c r="K351" s="37"/>
    </row>
    <row r="352" spans="5:11" x14ac:dyDescent="0.15">
      <c r="E352" s="37"/>
      <c r="F352" s="37"/>
      <c r="G352" s="37"/>
      <c r="H352" s="37"/>
      <c r="I352" s="37"/>
      <c r="J352" s="37"/>
      <c r="K352" s="37"/>
    </row>
    <row r="353" spans="5:11" x14ac:dyDescent="0.15">
      <c r="E353" s="37"/>
      <c r="F353" s="37"/>
      <c r="G353" s="37"/>
      <c r="H353" s="37"/>
      <c r="I353" s="37"/>
      <c r="J353" s="37"/>
      <c r="K353" s="37"/>
    </row>
    <row r="354" spans="5:11" x14ac:dyDescent="0.15">
      <c r="E354" s="37"/>
      <c r="F354" s="37"/>
      <c r="G354" s="37"/>
      <c r="H354" s="37"/>
      <c r="I354" s="37"/>
      <c r="J354" s="37"/>
      <c r="K354" s="37"/>
    </row>
    <row r="355" spans="5:11" x14ac:dyDescent="0.15">
      <c r="E355" s="37"/>
      <c r="F355" s="37"/>
      <c r="G355" s="37"/>
      <c r="H355" s="37"/>
      <c r="I355" s="37"/>
      <c r="J355" s="37"/>
      <c r="K355" s="37"/>
    </row>
    <row r="356" spans="5:11" x14ac:dyDescent="0.15">
      <c r="E356" s="37"/>
      <c r="F356" s="37"/>
      <c r="G356" s="37"/>
      <c r="H356" s="37"/>
      <c r="I356" s="37"/>
      <c r="J356" s="37"/>
      <c r="K356" s="37"/>
    </row>
    <row r="357" spans="5:11" x14ac:dyDescent="0.15">
      <c r="E357" s="37"/>
      <c r="F357" s="37"/>
      <c r="G357" s="37"/>
      <c r="H357" s="37"/>
      <c r="I357" s="37"/>
      <c r="J357" s="37"/>
      <c r="K357" s="37"/>
    </row>
    <row r="358" spans="5:11" x14ac:dyDescent="0.15">
      <c r="E358" s="37"/>
      <c r="F358" s="37"/>
      <c r="G358" s="37"/>
      <c r="H358" s="37"/>
      <c r="I358" s="37"/>
      <c r="J358" s="37"/>
      <c r="K358" s="37"/>
    </row>
    <row r="359" spans="5:11" x14ac:dyDescent="0.15">
      <c r="E359" s="37"/>
      <c r="F359" s="37"/>
      <c r="G359" s="37"/>
      <c r="H359" s="37"/>
      <c r="I359" s="37"/>
      <c r="J359" s="37"/>
      <c r="K359" s="37"/>
    </row>
    <row r="360" spans="5:11" x14ac:dyDescent="0.15">
      <c r="E360" s="37"/>
      <c r="F360" s="37"/>
      <c r="G360" s="37"/>
      <c r="H360" s="37"/>
      <c r="I360" s="37"/>
      <c r="J360" s="37"/>
      <c r="K360" s="37"/>
    </row>
    <row r="361" spans="5:11" x14ac:dyDescent="0.15">
      <c r="E361" s="37"/>
      <c r="F361" s="37"/>
      <c r="G361" s="37"/>
      <c r="H361" s="37"/>
      <c r="I361" s="37"/>
      <c r="J361" s="37"/>
      <c r="K361" s="37"/>
    </row>
    <row r="362" spans="5:11" x14ac:dyDescent="0.15">
      <c r="E362" s="37"/>
      <c r="F362" s="37"/>
      <c r="G362" s="37"/>
      <c r="H362" s="37"/>
      <c r="I362" s="37"/>
      <c r="J362" s="37"/>
      <c r="K362" s="37"/>
    </row>
  </sheetData>
  <sheetProtection algorithmName="SHA-512" hashValue="TVPtAP78TqLmLnHRZQsoDlu3Wxd5fInsQ7LVUvLkE39ZsrFuyirc+iyFhP39cNfn9Q0CU7KLwFChFIcEgpBzWw==" saltValue="6Kh80PojDkzE0Rf45Vplow==" spinCount="100000" sheet="1" objects="1" scenarios="1"/>
  <mergeCells count="79">
    <mergeCell ref="O25:O30"/>
    <mergeCell ref="P25:P30"/>
    <mergeCell ref="O6:T6"/>
    <mergeCell ref="O7:O12"/>
    <mergeCell ref="P7:P12"/>
    <mergeCell ref="O13:O18"/>
    <mergeCell ref="P13:P18"/>
    <mergeCell ref="O19:O24"/>
    <mergeCell ref="P19:P24"/>
    <mergeCell ref="A13:A18"/>
    <mergeCell ref="B13:C18"/>
    <mergeCell ref="J13:J18"/>
    <mergeCell ref="J19:J24"/>
    <mergeCell ref="A19:A24"/>
    <mergeCell ref="B19:C24"/>
    <mergeCell ref="A25:A30"/>
    <mergeCell ref="B25:C30"/>
    <mergeCell ref="AG4:AH4"/>
    <mergeCell ref="U7:U12"/>
    <mergeCell ref="T7:T12"/>
    <mergeCell ref="S7:S12"/>
    <mergeCell ref="R7:R12"/>
    <mergeCell ref="Q7:Q12"/>
    <mergeCell ref="U13:U18"/>
    <mergeCell ref="U19:U24"/>
    <mergeCell ref="Q25:Q30"/>
    <mergeCell ref="R25:R30"/>
    <mergeCell ref="S25:S30"/>
    <mergeCell ref="M25:M30"/>
    <mergeCell ref="K25:K30"/>
    <mergeCell ref="L25:L30"/>
    <mergeCell ref="H3:L3"/>
    <mergeCell ref="H4:L4"/>
    <mergeCell ref="C3:F3"/>
    <mergeCell ref="M3:V3"/>
    <mergeCell ref="AG3:AH3"/>
    <mergeCell ref="C4:F4"/>
    <mergeCell ref="N19:N24"/>
    <mergeCell ref="N13:N18"/>
    <mergeCell ref="I5:I6"/>
    <mergeCell ref="A1:V1"/>
    <mergeCell ref="M4:V4"/>
    <mergeCell ref="A7:A12"/>
    <mergeCell ref="A5:A6"/>
    <mergeCell ref="V5:V6"/>
    <mergeCell ref="D5:H5"/>
    <mergeCell ref="J7:J12"/>
    <mergeCell ref="A3:B3"/>
    <mergeCell ref="A4:B4"/>
    <mergeCell ref="B7:C12"/>
    <mergeCell ref="B5:C6"/>
    <mergeCell ref="N7:N12"/>
    <mergeCell ref="J5:U5"/>
    <mergeCell ref="M13:M18"/>
    <mergeCell ref="J25:J30"/>
    <mergeCell ref="K19:K24"/>
    <mergeCell ref="L19:L24"/>
    <mergeCell ref="M19:M24"/>
    <mergeCell ref="K7:K12"/>
    <mergeCell ref="L7:L12"/>
    <mergeCell ref="M7:M12"/>
    <mergeCell ref="J6:N6"/>
    <mergeCell ref="I7:I12"/>
    <mergeCell ref="I25:I30"/>
    <mergeCell ref="I19:I24"/>
    <mergeCell ref="I13:I18"/>
    <mergeCell ref="U25:U30"/>
    <mergeCell ref="Q13:Q18"/>
    <mergeCell ref="Q19:Q24"/>
    <mergeCell ref="R19:R24"/>
    <mergeCell ref="S19:S24"/>
    <mergeCell ref="T19:T24"/>
    <mergeCell ref="R13:R18"/>
    <mergeCell ref="S13:S18"/>
    <mergeCell ref="T25:T30"/>
    <mergeCell ref="T13:T18"/>
    <mergeCell ref="N25:N30"/>
    <mergeCell ref="K13:K18"/>
    <mergeCell ref="L13:L18"/>
  </mergeCells>
  <phoneticPr fontId="7"/>
  <dataValidations xWindow="364" yWindow="568" count="15">
    <dataValidation type="list" allowBlank="1" showInputMessage="1" showErrorMessage="1" sqref="AO7:AO30" xr:uid="{00000000-0002-0000-0300-000000000000}">
      <formula1>prefec2</formula1>
    </dataValidation>
    <dataValidation imeMode="hiragana" allowBlank="1" showInputMessage="1" showErrorMessage="1" prompt="姓と名の間に全角スペースを入れてください" sqref="E7:E30" xr:uid="{00000000-0002-0000-0300-000001000000}"/>
    <dataValidation imeMode="halfKatakana" allowBlank="1" showInputMessage="1" showErrorMessage="1" prompt="氏名のﾌﾘｶﾞﾅ(半角ｶﾀｶﾅ)を入力してください。_x000a_姓と名の間に半角スペースを入れてください｡" sqref="F7:F30" xr:uid="{00000000-0002-0000-0300-000002000000}"/>
    <dataValidation type="list" imeMode="disabled" allowBlank="1" showInputMessage="1" showErrorMessage="1" prompt="学年を選択してください" sqref="H7:H30" xr:uid="{00000000-0002-0000-0300-000003000000}">
      <formula1>$H$71:$H$74</formula1>
    </dataValidation>
    <dataValidation imeMode="disabled" allowBlank="1" showInputMessage="1" showErrorMessage="1" sqref="C4 M3" xr:uid="{00000000-0002-0000-0300-000004000000}"/>
    <dataValidation imeMode="off" allowBlank="1" showInputMessage="1" showErrorMessage="1" sqref="D7:D30 M4" xr:uid="{00000000-0002-0000-0300-000005000000}"/>
    <dataValidation imeMode="on" allowBlank="1" showInputMessage="1" showErrorMessage="1" sqref="C3 H3:I3" xr:uid="{00000000-0002-0000-0300-000006000000}"/>
    <dataValidation type="textLength" imeMode="off" operator="equal" allowBlank="1" showInputMessage="1" showErrorMessage="1" prompt="半角で数字を入力してください。" sqref="J7 J13 J19 J25" xr:uid="{00000000-0002-0000-0300-000007000000}">
      <formula1>1</formula1>
    </dataValidation>
    <dataValidation type="textLength" imeMode="off" operator="equal" allowBlank="1" showInputMessage="1" showErrorMessage="1" prompt="半角で数字を入力してください。" sqref="L7 L13 L19 L25" xr:uid="{00000000-0002-0000-0300-000008000000}">
      <formula1>2</formula1>
    </dataValidation>
    <dataValidation type="textLength" imeMode="off" operator="lessThanOrEqual" allowBlank="1" showInputMessage="1" showErrorMessage="1" prompt="半角で２桁の数字を入力してください。手動計時の場合は１桁の数字を入力してください。" sqref="N13 N19 N25 N7" xr:uid="{00000000-0002-0000-0300-000009000000}">
      <formula1>2</formula1>
    </dataValidation>
    <dataValidation allowBlank="1" showErrorMessage="1" error="リストから選んで入力してください。" prompt="リストから選んで入力してください。" sqref="B7:C30" xr:uid="{00000000-0002-0000-0300-00000A000000}"/>
    <dataValidation type="list" allowBlank="1" showInputMessage="1" showErrorMessage="1" sqref="O7:O30" xr:uid="{00000000-0002-0000-0300-00000B000000}">
      <formula1>"2024,2025"</formula1>
    </dataValidation>
    <dataValidation type="list" imeMode="disabled" allowBlank="1" showInputMessage="1" showErrorMessage="1" promptTitle="参加資格について" prompt="①　昨年度の選手権保持者(その種目に限る)　②2024年県公認記録集「一般の部」で10傑(その種目に限る)　③本大会の参加標準記録を突破したチーム" sqref="I7:I30" xr:uid="{00000000-0002-0000-0300-00000C000000}">
      <formula1>"①,②,③"</formula1>
    </dataValidation>
    <dataValidation imeMode="halfKatakana" allowBlank="1" showInputMessage="1" showErrorMessage="1" prompt="西暦の下2桁と月(2桁)日(2桁)を_x000a_入力してください(6桁）_x000a_例　1997年3月1日_x000a_⇒　970301" sqref="G7" xr:uid="{00000000-0002-0000-0300-00000D000000}"/>
    <dataValidation imeMode="halfKatakana" allowBlank="1" showInputMessage="1" showErrorMessage="1" prompt="西暦の下2桁と月(2桁)日(2桁)を_x000a_入力してください(6桁）_x000a_例　1997年3月1日_x000a_⇒　970301_x000a_" sqref="G8:G30" xr:uid="{00000000-0002-0000-0300-00000E000000}"/>
  </dataValidations>
  <pageMargins left="0.47244094488188981" right="0.47244094488188981" top="0.59055118110236227" bottom="0.59055118110236227" header="0.31496062992125984" footer="0.31496062992125984"/>
  <pageSetup paperSize="9" scale="82" orientation="portrait" r:id="rId1"/>
  <colBreaks count="1" manualBreakCount="1">
    <brk id="22" max="160" man="1"/>
  </col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66CCFF"/>
  </sheetPr>
  <dimension ref="A1:AU107"/>
  <sheetViews>
    <sheetView view="pageBreakPreview" topLeftCell="B1" zoomScaleNormal="80" zoomScaleSheetLayoutView="100" workbookViewId="0">
      <selection activeCell="G12" sqref="G12"/>
    </sheetView>
  </sheetViews>
  <sheetFormatPr defaultColWidth="3.625" defaultRowHeight="13.5" x14ac:dyDescent="0.15"/>
  <cols>
    <col min="1" max="1" width="3.75" style="7" customWidth="1"/>
    <col min="2" max="2" width="6.25" style="7" customWidth="1"/>
    <col min="3" max="4" width="15" style="7" customWidth="1"/>
    <col min="5" max="5" width="6" style="7" customWidth="1"/>
    <col min="6" max="10" width="15.75" style="7" customWidth="1"/>
    <col min="11" max="12" width="7.5" style="7" customWidth="1"/>
    <col min="13" max="13" width="3.625" style="7"/>
    <col min="14" max="15" width="3.625" style="1"/>
    <col min="16" max="16" width="10.375" style="7" bestFit="1" customWidth="1"/>
    <col min="17" max="17" width="29" style="8" customWidth="1"/>
    <col min="18" max="20" width="9.375" style="7" bestFit="1" customWidth="1"/>
    <col min="21" max="21" width="8.375" style="7" bestFit="1" customWidth="1"/>
    <col min="22" max="22" width="15" style="7" bestFit="1" customWidth="1"/>
    <col min="23" max="23" width="7" style="7" customWidth="1"/>
    <col min="24" max="24" width="19.375" style="7" bestFit="1" customWidth="1"/>
    <col min="25" max="25" width="4.375" style="7" customWidth="1"/>
    <col min="26" max="26" width="6.75" style="7" customWidth="1"/>
    <col min="27" max="27" width="12" style="7" customWidth="1"/>
    <col min="28" max="28" width="7.375" bestFit="1" customWidth="1"/>
    <col min="29" max="29" width="6.25" customWidth="1"/>
    <col min="30" max="30" width="13.875" style="6" bestFit="1" customWidth="1"/>
    <col min="31" max="32" width="6.25" customWidth="1"/>
    <col min="33" max="16384" width="3.625" style="7"/>
  </cols>
  <sheetData>
    <row r="1" spans="1:47" ht="32.25" customHeight="1" x14ac:dyDescent="0.15">
      <c r="A1" s="241" t="s">
        <v>852</v>
      </c>
      <c r="B1" s="241"/>
      <c r="C1" s="241"/>
      <c r="D1" s="241"/>
      <c r="E1" s="241"/>
      <c r="F1" s="241"/>
      <c r="G1" s="241"/>
      <c r="H1" s="241"/>
      <c r="I1" s="241"/>
      <c r="J1" s="241"/>
      <c r="K1" s="241"/>
      <c r="L1" s="241"/>
    </row>
    <row r="2" spans="1:47" customFormat="1" ht="24" customHeight="1" x14ac:dyDescent="0.15">
      <c r="A2" s="329" t="s">
        <v>566</v>
      </c>
      <c r="B2" s="330"/>
      <c r="C2" s="337" t="str">
        <f>IF(基礎データ!$C$2="","",基礎データ!$C$2)</f>
        <v/>
      </c>
      <c r="D2" s="337"/>
      <c r="E2" s="338"/>
      <c r="F2" s="160" t="s">
        <v>562</v>
      </c>
      <c r="G2" s="337" t="str">
        <f>IF(基礎データ!$C$5="","",基礎データ!$C$5)</f>
        <v/>
      </c>
      <c r="H2" s="338"/>
      <c r="I2" s="116"/>
      <c r="J2" s="116"/>
      <c r="K2" s="331" t="s">
        <v>563</v>
      </c>
      <c r="L2" s="332"/>
      <c r="M2" s="7"/>
      <c r="N2" s="1"/>
      <c r="O2" s="1"/>
      <c r="P2" s="7"/>
      <c r="Q2" s="8"/>
      <c r="R2" s="7"/>
      <c r="S2" s="7"/>
      <c r="T2" s="7"/>
      <c r="U2" s="7"/>
      <c r="V2" s="7"/>
      <c r="W2" s="244"/>
      <c r="X2" s="244"/>
      <c r="Y2" s="19"/>
      <c r="Z2" s="7"/>
      <c r="AA2" s="7"/>
      <c r="AD2" s="6"/>
      <c r="AG2" s="7"/>
      <c r="AH2" s="7"/>
      <c r="AI2" s="7"/>
      <c r="AJ2" s="7"/>
      <c r="AK2" s="7"/>
      <c r="AL2" s="7"/>
      <c r="AM2" s="7"/>
      <c r="AN2" s="7"/>
      <c r="AO2" s="7"/>
      <c r="AP2" s="7"/>
      <c r="AQ2" s="7"/>
      <c r="AR2" s="7"/>
      <c r="AS2" s="7"/>
      <c r="AT2" s="7"/>
      <c r="AU2" s="7"/>
    </row>
    <row r="3" spans="1:47" customFormat="1" ht="18" customHeight="1" x14ac:dyDescent="0.15">
      <c r="A3" s="253"/>
      <c r="B3" s="252" t="s">
        <v>182</v>
      </c>
      <c r="C3" s="242" t="s">
        <v>2</v>
      </c>
      <c r="D3" s="242"/>
      <c r="E3" s="252" t="s">
        <v>175</v>
      </c>
      <c r="F3" s="255" t="s">
        <v>258</v>
      </c>
      <c r="G3" s="256"/>
      <c r="H3" s="256"/>
      <c r="I3" s="333"/>
      <c r="J3" s="334"/>
      <c r="K3" s="255" t="s">
        <v>259</v>
      </c>
      <c r="L3" s="340"/>
      <c r="M3" s="7"/>
      <c r="N3" s="1"/>
      <c r="O3" s="1"/>
      <c r="P3" s="7"/>
      <c r="Q3" s="8"/>
      <c r="R3" s="7"/>
      <c r="S3" s="7"/>
      <c r="T3" s="7"/>
      <c r="U3" s="7"/>
      <c r="V3" s="7"/>
      <c r="W3" s="7"/>
      <c r="X3" s="7"/>
      <c r="Y3" s="7"/>
      <c r="Z3" s="7"/>
      <c r="AA3" s="7"/>
      <c r="AD3" s="6"/>
      <c r="AG3" s="7"/>
      <c r="AH3" s="7"/>
      <c r="AI3" s="7"/>
      <c r="AJ3" s="7"/>
      <c r="AK3" s="7"/>
      <c r="AL3" s="7"/>
      <c r="AM3" s="7"/>
      <c r="AN3" s="7"/>
      <c r="AO3" s="7"/>
      <c r="AP3" s="7"/>
      <c r="AQ3" s="7"/>
      <c r="AR3" s="7"/>
      <c r="AS3" s="7"/>
      <c r="AT3" s="7"/>
      <c r="AU3" s="7"/>
    </row>
    <row r="4" spans="1:47" customFormat="1" ht="18" customHeight="1" thickBot="1" x14ac:dyDescent="0.2">
      <c r="A4" s="254"/>
      <c r="B4" s="243"/>
      <c r="C4" s="21" t="s">
        <v>10</v>
      </c>
      <c r="D4" s="21" t="s">
        <v>201</v>
      </c>
      <c r="E4" s="243"/>
      <c r="F4" s="271"/>
      <c r="G4" s="272"/>
      <c r="H4" s="272"/>
      <c r="I4" s="335"/>
      <c r="J4" s="336"/>
      <c r="K4" s="21" t="s">
        <v>557</v>
      </c>
      <c r="L4" s="102" t="s">
        <v>558</v>
      </c>
      <c r="M4" s="7"/>
      <c r="N4" s="1"/>
      <c r="O4" s="1"/>
      <c r="P4" s="25"/>
      <c r="Q4" s="38"/>
      <c r="R4" s="25"/>
      <c r="S4" s="25"/>
      <c r="T4" s="25"/>
      <c r="U4" s="25"/>
      <c r="V4" s="25"/>
      <c r="W4" s="25"/>
      <c r="X4" s="25"/>
      <c r="Y4" s="25"/>
      <c r="Z4" s="25"/>
      <c r="AA4" s="25"/>
      <c r="AB4" s="1"/>
      <c r="AC4" s="1"/>
      <c r="AD4" s="1"/>
      <c r="AG4" s="7"/>
      <c r="AH4" s="7"/>
      <c r="AI4" s="7"/>
      <c r="AJ4" s="7"/>
      <c r="AK4" s="7"/>
      <c r="AL4" s="7"/>
      <c r="AM4" s="7"/>
      <c r="AN4" s="7"/>
      <c r="AO4" s="7"/>
      <c r="AP4" s="7"/>
      <c r="AQ4" s="7"/>
      <c r="AR4" s="7"/>
      <c r="AS4" s="7"/>
      <c r="AT4" s="7"/>
      <c r="AU4" s="7"/>
    </row>
    <row r="5" spans="1:47" customFormat="1" ht="24" customHeight="1" thickTop="1" x14ac:dyDescent="0.15">
      <c r="A5" s="22">
        <v>1</v>
      </c>
      <c r="B5" s="85" t="str">
        <f>IF(ISBLANK(VLOOKUP($A5,種目処理!$AR$2:$BO$51,14)),"",VLOOKUP($A5,種目処理!$AR$2:$BO$51,14))</f>
        <v/>
      </c>
      <c r="C5" s="85" t="str">
        <f>IF(ISBLANK(VLOOKUP($A5,種目処理!$AR$2:$BO$51,15)),"",VLOOKUP($A5,種目処理!$AR$2:$BO$51,15))</f>
        <v/>
      </c>
      <c r="D5" s="85" t="str">
        <f>IF(ISBLANK(VLOOKUP($A5,種目処理!$AR$2:$BO$51,16)),"",VLOOKUP($A5,種目処理!$AR$2:$BO$51,16))</f>
        <v/>
      </c>
      <c r="E5" s="85" t="str">
        <f>IF(ISBLANK(VLOOKUP($A5,種目処理!$AR$2:$BO$51,17)),"",VLOOKUP($A5,種目処理!$AR$2:$BO$51,17))</f>
        <v/>
      </c>
      <c r="F5" s="86" t="str">
        <f>IF(ISBLANK(VLOOKUP($A5,種目処理!$AR$2:$BO$51,18)),"",VLOOKUP($A5,種目処理!$AR$2:$BO$51,18))</f>
        <v/>
      </c>
      <c r="G5" s="87" t="str">
        <f>IF(ISBLANK(VLOOKUP($A5,種目処理!$AR$2:$BO$51,19)),"",VLOOKUP($A5,種目処理!$AR$2:$BO$51,19))</f>
        <v/>
      </c>
      <c r="H5" s="86" t="str">
        <f>IF(ISBLANK(VLOOKUP($A5,種目処理!$AR$2:$BO$51,20)),"",VLOOKUP($A5,種目処理!$AR$2:$BO$51,20))</f>
        <v/>
      </c>
      <c r="I5" s="86" t="str">
        <f>IF(ISBLANK(VLOOKUP($A5,種目処理!$AR$2:$BO$51,21)),"",VLOOKUP($A5,種目処理!$AR$2:$BO$51,21))</f>
        <v/>
      </c>
      <c r="J5" s="86" t="str">
        <f>IF(ISBLANK(VLOOKUP($A5,種目処理!$AR$2:$BO$51,22)),"",VLOOKUP($A5,種目処理!$AR$2:$BO$51,22))</f>
        <v/>
      </c>
      <c r="K5" s="88" t="str">
        <f>IF(ISBLANK(VLOOKUP($A5,種目処理!$AR$2:$BO$51,23)),"",VLOOKUP($A5,種目処理!$AR$2:$BO$51,23))</f>
        <v/>
      </c>
      <c r="L5" s="103" t="str">
        <f>IF(ISBLANK(VLOOKUP($A5,種目処理!$AR$2:$BO$51,24)),"",VLOOKUP($A5,種目処理!$AR$2:$BO$51,24))</f>
        <v/>
      </c>
      <c r="M5" s="7"/>
      <c r="N5" s="1"/>
      <c r="O5" s="1"/>
      <c r="P5" s="3"/>
      <c r="Q5" s="39"/>
      <c r="R5" s="40"/>
      <c r="S5" s="40"/>
      <c r="T5" s="40"/>
      <c r="U5" s="41"/>
      <c r="V5" s="3"/>
      <c r="W5" s="3"/>
      <c r="X5" s="3"/>
      <c r="Y5" s="3"/>
      <c r="Z5" s="3"/>
      <c r="AA5" s="3"/>
      <c r="AB5" s="3"/>
      <c r="AC5" s="1"/>
      <c r="AD5" s="1"/>
      <c r="AG5" s="7"/>
      <c r="AH5" s="7"/>
      <c r="AI5" s="7"/>
      <c r="AJ5" s="7"/>
      <c r="AK5" s="7"/>
      <c r="AL5" s="7"/>
      <c r="AM5" s="7"/>
      <c r="AN5" s="7"/>
      <c r="AO5" s="7"/>
      <c r="AP5" s="7"/>
      <c r="AQ5" s="7"/>
      <c r="AR5" s="7"/>
      <c r="AS5" s="7"/>
      <c r="AT5" s="7"/>
      <c r="AU5" s="7"/>
    </row>
    <row r="6" spans="1:47" customFormat="1" ht="24" customHeight="1" x14ac:dyDescent="0.15">
      <c r="A6" s="23">
        <v>2</v>
      </c>
      <c r="B6" s="85" t="str">
        <f>IF(ISBLANK(VLOOKUP($A6,種目処理!$AR$2:$BO$51,14)),"",VLOOKUP($A6,種目処理!$AR$2:$BO$51,14))</f>
        <v/>
      </c>
      <c r="C6" s="85" t="str">
        <f>IF(ISBLANK(VLOOKUP($A6,種目処理!$AR$2:$BO$51,15)),"",VLOOKUP($A6,種目処理!$AR$2:$BO$51,15))</f>
        <v/>
      </c>
      <c r="D6" s="85" t="str">
        <f>IF(ISBLANK(VLOOKUP($A6,種目処理!$AR$2:$BO$51,16)),"",VLOOKUP($A6,種目処理!$AR$2:$BO$51,16))</f>
        <v/>
      </c>
      <c r="E6" s="85" t="str">
        <f>IF(ISBLANK(VLOOKUP($A6,種目処理!$AR$2:$BO$51,17)),"",VLOOKUP($A6,種目処理!$AR$2:$BO$51,17))</f>
        <v/>
      </c>
      <c r="F6" s="89" t="str">
        <f>IF(ISBLANK(VLOOKUP($A6,種目処理!$AR$2:$BO$51,18)),"",VLOOKUP($A6,種目処理!$AR$2:$BO$51,18))</f>
        <v/>
      </c>
      <c r="G6" s="90" t="str">
        <f>IF(ISBLANK(VLOOKUP($A6,種目処理!$AR$2:$BO$51,19)),"",VLOOKUP($A6,種目処理!$AR$2:$BO$51,19))</f>
        <v/>
      </c>
      <c r="H6" s="91" t="str">
        <f>IF(ISBLANK(VLOOKUP($A6,種目処理!$AR$2:$BO$51,20)),"",VLOOKUP($A6,種目処理!$AR$2:$BO$51,20))</f>
        <v/>
      </c>
      <c r="I6" s="117" t="str">
        <f>IF(ISBLANK(VLOOKUP($A6,種目処理!$AR$2:$BO$51,21)),"",VLOOKUP($A6,種目処理!$AR$2:$BO$51,21))</f>
        <v/>
      </c>
      <c r="J6" s="91" t="str">
        <f>IF(ISBLANK(VLOOKUP($A6,種目処理!$AR$2:$BO$51,22)),"",VLOOKUP($A6,種目処理!$AR$2:$BO$51,22))</f>
        <v/>
      </c>
      <c r="K6" s="92" t="str">
        <f>IF(ISBLANK(VLOOKUP($A6,種目処理!$AR$2:$BO$51,23)),"",VLOOKUP($A6,種目処理!$AR$2:$BO$51,23))</f>
        <v/>
      </c>
      <c r="L6" s="104" t="str">
        <f>IF(ISBLANK(VLOOKUP($A6,種目処理!$AR$2:$BO$51,24)),"",VLOOKUP($A6,種目処理!$AR$2:$BO$51,24))</f>
        <v/>
      </c>
      <c r="M6" s="7"/>
      <c r="N6" s="1"/>
      <c r="O6" s="1"/>
      <c r="P6" s="3"/>
      <c r="Q6" s="39"/>
      <c r="R6" s="40"/>
      <c r="S6" s="40"/>
      <c r="T6" s="40"/>
      <c r="U6" s="41"/>
      <c r="V6" s="3"/>
      <c r="W6" s="3"/>
      <c r="X6" s="3"/>
      <c r="Y6" s="3"/>
      <c r="Z6" s="3"/>
      <c r="AA6" s="3"/>
      <c r="AB6" s="3"/>
      <c r="AC6" s="1"/>
      <c r="AD6" s="1"/>
      <c r="AG6" s="7"/>
      <c r="AH6" s="7"/>
      <c r="AI6" s="7"/>
      <c r="AJ6" s="7"/>
      <c r="AK6" s="7"/>
      <c r="AL6" s="7"/>
      <c r="AM6" s="7"/>
      <c r="AN6" s="7"/>
      <c r="AO6" s="7"/>
      <c r="AP6" s="7"/>
      <c r="AQ6" s="7"/>
      <c r="AR6" s="7"/>
      <c r="AS6" s="7"/>
      <c r="AT6" s="7"/>
      <c r="AU6" s="7"/>
    </row>
    <row r="7" spans="1:47" customFormat="1" ht="24" customHeight="1" x14ac:dyDescent="0.15">
      <c r="A7" s="23">
        <v>3</v>
      </c>
      <c r="B7" s="85" t="str">
        <f>IF(ISBLANK(VLOOKUP($A7,種目処理!$AR$2:$BO$51,14)),"",VLOOKUP($A7,種目処理!$AR$2:$BO$51,14))</f>
        <v/>
      </c>
      <c r="C7" s="85" t="str">
        <f>IF(ISBLANK(VLOOKUP($A7,種目処理!$AR$2:$BO$51,15)),"",VLOOKUP($A7,種目処理!$AR$2:$BO$51,15))</f>
        <v/>
      </c>
      <c r="D7" s="85" t="str">
        <f>IF(ISBLANK(VLOOKUP($A7,種目処理!$AR$2:$BO$51,16)),"",VLOOKUP($A7,種目処理!$AR$2:$BO$51,16))</f>
        <v/>
      </c>
      <c r="E7" s="85" t="str">
        <f>IF(ISBLANK(VLOOKUP($A7,種目処理!$AR$2:$BO$51,17)),"",VLOOKUP($A7,種目処理!$AR$2:$BO$51,17))</f>
        <v/>
      </c>
      <c r="F7" s="89" t="str">
        <f>IF(ISBLANK(VLOOKUP($A7,種目処理!$AR$2:$BO$51,18)),"",VLOOKUP($A7,種目処理!$AR$2:$BO$51,18))</f>
        <v/>
      </c>
      <c r="G7" s="90" t="str">
        <f>IF(ISBLANK(VLOOKUP($A7,種目処理!$AR$2:$BO$51,19)),"",VLOOKUP($A7,種目処理!$AR$2:$BO$51,19))</f>
        <v/>
      </c>
      <c r="H7" s="93" t="str">
        <f>IF(ISBLANK(VLOOKUP($A7,種目処理!$AR$2:$BO$51,20)),"",VLOOKUP($A7,種目処理!$AR$2:$BO$51,20))</f>
        <v/>
      </c>
      <c r="I7" s="92" t="str">
        <f>IF(ISBLANK(VLOOKUP($A7,種目処理!$AR$2:$BO$51,21)),"",VLOOKUP($A7,種目処理!$AR$2:$BO$51,21))</f>
        <v/>
      </c>
      <c r="J7" s="93" t="str">
        <f>IF(ISBLANK(VLOOKUP($A7,種目処理!$AR$2:$BO$51,22)),"",VLOOKUP($A7,種目処理!$AR$2:$BO$51,22))</f>
        <v/>
      </c>
      <c r="K7" s="92" t="str">
        <f>IF(ISBLANK(VLOOKUP($A7,種目処理!$AR$2:$BO$51,23)),"",VLOOKUP($A7,種目処理!$AR$2:$BO$51,23))</f>
        <v/>
      </c>
      <c r="L7" s="104" t="str">
        <f>IF(ISBLANK(VLOOKUP($A7,種目処理!$AR$2:$BO$51,24)),"",VLOOKUP($A7,種目処理!$AR$2:$BO$51,24))</f>
        <v/>
      </c>
      <c r="M7" s="7"/>
      <c r="N7" s="1"/>
      <c r="O7" s="1"/>
      <c r="P7" s="3"/>
      <c r="Q7" s="39"/>
      <c r="R7" s="40"/>
      <c r="S7" s="40"/>
      <c r="T7" s="40"/>
      <c r="U7" s="41"/>
      <c r="V7" s="3"/>
      <c r="W7" s="3"/>
      <c r="X7" s="3"/>
      <c r="Y7" s="3"/>
      <c r="Z7" s="3"/>
      <c r="AA7" s="3"/>
      <c r="AB7" s="3"/>
      <c r="AC7" s="1"/>
      <c r="AD7" s="1"/>
      <c r="AG7" s="7"/>
      <c r="AH7" s="7"/>
      <c r="AI7" s="7"/>
      <c r="AJ7" s="7"/>
      <c r="AK7" s="7"/>
      <c r="AL7" s="7"/>
      <c r="AM7" s="7"/>
      <c r="AN7" s="7"/>
      <c r="AO7" s="7"/>
      <c r="AP7" s="7"/>
      <c r="AQ7" s="7"/>
      <c r="AR7" s="7"/>
      <c r="AS7" s="7"/>
      <c r="AT7" s="7"/>
      <c r="AU7" s="7"/>
    </row>
    <row r="8" spans="1:47" customFormat="1" ht="24" customHeight="1" x14ac:dyDescent="0.15">
      <c r="A8" s="23">
        <v>4</v>
      </c>
      <c r="B8" s="85" t="str">
        <f>IF(ISBLANK(VLOOKUP($A8,種目処理!$AR$2:$BO$51,14)),"",VLOOKUP($A8,種目処理!$AR$2:$BO$51,14))</f>
        <v/>
      </c>
      <c r="C8" s="85" t="str">
        <f>IF(ISBLANK(VLOOKUP($A8,種目処理!$AR$2:$BO$51,15)),"",VLOOKUP($A8,種目処理!$AR$2:$BO$51,15))</f>
        <v/>
      </c>
      <c r="D8" s="85" t="str">
        <f>IF(ISBLANK(VLOOKUP($A8,種目処理!$AR$2:$BO$51,16)),"",VLOOKUP($A8,種目処理!$AR$2:$BO$51,16))</f>
        <v/>
      </c>
      <c r="E8" s="85" t="str">
        <f>IF(ISBLANK(VLOOKUP($A8,種目処理!$AR$2:$BO$51,17)),"",VLOOKUP($A8,種目処理!$AR$2:$BO$51,17))</f>
        <v/>
      </c>
      <c r="F8" s="89" t="str">
        <f>IF(ISBLANK(VLOOKUP($A8,種目処理!$AR$2:$BO$51,18)),"",VLOOKUP($A8,種目処理!$AR$2:$BO$51,18))</f>
        <v/>
      </c>
      <c r="G8" s="90" t="str">
        <f>IF(ISBLANK(VLOOKUP($A8,種目処理!$AR$2:$BO$51,19)),"",VLOOKUP($A8,種目処理!$AR$2:$BO$51,19))</f>
        <v/>
      </c>
      <c r="H8" s="93" t="str">
        <f>IF(ISBLANK(VLOOKUP($A8,種目処理!$AR$2:$BO$51,20)),"",VLOOKUP($A8,種目処理!$AR$2:$BO$51,20))</f>
        <v/>
      </c>
      <c r="I8" s="92" t="str">
        <f>IF(ISBLANK(VLOOKUP($A8,種目処理!$AR$2:$BO$51,21)),"",VLOOKUP($A8,種目処理!$AR$2:$BO$51,21))</f>
        <v/>
      </c>
      <c r="J8" s="93" t="str">
        <f>IF(ISBLANK(VLOOKUP($A8,種目処理!$AR$2:$BO$51,22)),"",VLOOKUP($A8,種目処理!$AR$2:$BO$51,22))</f>
        <v/>
      </c>
      <c r="K8" s="92" t="str">
        <f>IF(ISBLANK(VLOOKUP($A8,種目処理!$AR$2:$BO$51,23)),"",VLOOKUP($A8,種目処理!$AR$2:$BO$51,23))</f>
        <v/>
      </c>
      <c r="L8" s="104" t="str">
        <f>IF(ISBLANK(VLOOKUP($A8,種目処理!$AR$2:$BO$51,24)),"",VLOOKUP($A8,種目処理!$AR$2:$BO$51,24))</f>
        <v/>
      </c>
      <c r="M8" s="7"/>
      <c r="N8" s="1"/>
      <c r="O8" s="1"/>
      <c r="P8" s="3"/>
      <c r="Q8" s="39"/>
      <c r="R8" s="40"/>
      <c r="S8" s="40"/>
      <c r="T8" s="40"/>
      <c r="U8" s="41"/>
      <c r="V8" s="3"/>
      <c r="W8" s="3"/>
      <c r="X8" s="3"/>
      <c r="Y8" s="3"/>
      <c r="Z8" s="3"/>
      <c r="AA8" s="3"/>
      <c r="AB8" s="3"/>
      <c r="AC8" s="1"/>
      <c r="AD8" s="1"/>
      <c r="AG8" s="7"/>
      <c r="AH8" s="7"/>
      <c r="AI8" s="7"/>
      <c r="AJ8" s="7"/>
      <c r="AK8" s="7"/>
      <c r="AL8" s="7"/>
      <c r="AM8" s="7"/>
      <c r="AN8" s="7"/>
      <c r="AO8" s="7"/>
      <c r="AP8" s="7"/>
      <c r="AQ8" s="7"/>
      <c r="AR8" s="7"/>
      <c r="AS8" s="7"/>
      <c r="AT8" s="7"/>
      <c r="AU8" s="7"/>
    </row>
    <row r="9" spans="1:47" customFormat="1" ht="24" customHeight="1" x14ac:dyDescent="0.15">
      <c r="A9" s="23">
        <v>5</v>
      </c>
      <c r="B9" s="85" t="str">
        <f>IF(ISBLANK(VLOOKUP($A9,種目処理!$AR$2:$BO$51,14)),"",VLOOKUP($A9,種目処理!$AR$2:$BO$51,14))</f>
        <v/>
      </c>
      <c r="C9" s="85" t="str">
        <f>IF(ISBLANK(VLOOKUP($A9,種目処理!$AR$2:$BO$51,15)),"",VLOOKUP($A9,種目処理!$AR$2:$BO$51,15))</f>
        <v/>
      </c>
      <c r="D9" s="85" t="str">
        <f>IF(ISBLANK(VLOOKUP($A9,種目処理!$AR$2:$BO$51,16)),"",VLOOKUP($A9,種目処理!$AR$2:$BO$51,16))</f>
        <v/>
      </c>
      <c r="E9" s="85" t="str">
        <f>IF(ISBLANK(VLOOKUP($A9,種目処理!$AR$2:$BO$51,17)),"",VLOOKUP($A9,種目処理!$AR$2:$BO$51,17))</f>
        <v/>
      </c>
      <c r="F9" s="89" t="str">
        <f>IF(ISBLANK(VLOOKUP($A9,種目処理!$AR$2:$BO$51,18)),"",VLOOKUP($A9,種目処理!$AR$2:$BO$51,18))</f>
        <v/>
      </c>
      <c r="G9" s="90" t="str">
        <f>IF(ISBLANK(VLOOKUP($A9,種目処理!$AR$2:$BO$51,19)),"",VLOOKUP($A9,種目処理!$AR$2:$BO$51,19))</f>
        <v/>
      </c>
      <c r="H9" s="93" t="str">
        <f>IF(ISBLANK(VLOOKUP($A9,種目処理!$AR$2:$BO$51,20)),"",VLOOKUP($A9,種目処理!$AR$2:$BO$51,20))</f>
        <v/>
      </c>
      <c r="I9" s="92" t="str">
        <f>IF(ISBLANK(VLOOKUP($A9,種目処理!$AR$2:$BO$51,21)),"",VLOOKUP($A9,種目処理!$AR$2:$BO$51,21))</f>
        <v/>
      </c>
      <c r="J9" s="93" t="str">
        <f>IF(ISBLANK(VLOOKUP($A9,種目処理!$AR$2:$BO$51,22)),"",VLOOKUP($A9,種目処理!$AR$2:$BO$51,22))</f>
        <v/>
      </c>
      <c r="K9" s="92" t="str">
        <f>IF(ISBLANK(VLOOKUP($A9,種目処理!$AR$2:$BO$51,23)),"",VLOOKUP($A9,種目処理!$AR$2:$BO$51,23))</f>
        <v/>
      </c>
      <c r="L9" s="104" t="str">
        <f>IF(ISBLANK(VLOOKUP($A9,種目処理!$AR$2:$BO$51,24)),"",VLOOKUP($A9,種目処理!$AR$2:$BO$51,24))</f>
        <v/>
      </c>
      <c r="M9" s="7"/>
      <c r="N9" s="1"/>
      <c r="O9" s="1"/>
      <c r="P9" s="3"/>
      <c r="Q9" s="39"/>
      <c r="R9" s="40"/>
      <c r="S9" s="40"/>
      <c r="T9" s="40"/>
      <c r="U9" s="41"/>
      <c r="V9" s="3"/>
      <c r="W9" s="3"/>
      <c r="X9" s="3"/>
      <c r="Y9" s="3"/>
      <c r="Z9" s="3"/>
      <c r="AA9" s="3"/>
      <c r="AB9" s="3"/>
      <c r="AC9" s="1"/>
      <c r="AD9" s="1"/>
      <c r="AG9" s="7"/>
      <c r="AH9" s="7"/>
      <c r="AI9" s="7"/>
      <c r="AJ9" s="7"/>
      <c r="AK9" s="7"/>
      <c r="AL9" s="7"/>
      <c r="AM9" s="7"/>
      <c r="AN9" s="7"/>
      <c r="AO9" s="7"/>
      <c r="AP9" s="7"/>
      <c r="AQ9" s="7"/>
      <c r="AR9" s="7"/>
      <c r="AS9" s="7"/>
      <c r="AT9" s="7"/>
      <c r="AU9" s="7"/>
    </row>
    <row r="10" spans="1:47" customFormat="1" ht="24" customHeight="1" x14ac:dyDescent="0.15">
      <c r="A10" s="23">
        <v>6</v>
      </c>
      <c r="B10" s="85" t="str">
        <f>IF(ISBLANK(VLOOKUP($A10,種目処理!$AR$2:$BO$51,14)),"",VLOOKUP($A10,種目処理!$AR$2:$BO$51,14))</f>
        <v/>
      </c>
      <c r="C10" s="85" t="str">
        <f>IF(ISBLANK(VLOOKUP($A10,種目処理!$AR$2:$BO$51,15)),"",VLOOKUP($A10,種目処理!$AR$2:$BO$51,15))</f>
        <v/>
      </c>
      <c r="D10" s="85" t="str">
        <f>IF(ISBLANK(VLOOKUP($A10,種目処理!$AR$2:$BO$51,16)),"",VLOOKUP($A10,種目処理!$AR$2:$BO$51,16))</f>
        <v/>
      </c>
      <c r="E10" s="85" t="str">
        <f>IF(ISBLANK(VLOOKUP($A10,種目処理!$AR$2:$BO$51,17)),"",VLOOKUP($A10,種目処理!$AR$2:$BO$51,17))</f>
        <v/>
      </c>
      <c r="F10" s="89" t="str">
        <f>IF(ISBLANK(VLOOKUP($A10,種目処理!$AR$2:$BO$51,18)),"",VLOOKUP($A10,種目処理!$AR$2:$BO$51,18))</f>
        <v/>
      </c>
      <c r="G10" s="90" t="str">
        <f>IF(ISBLANK(VLOOKUP($A10,種目処理!$AR$2:$BO$51,19)),"",VLOOKUP($A10,種目処理!$AR$2:$BO$51,19))</f>
        <v/>
      </c>
      <c r="H10" s="93" t="str">
        <f>IF(ISBLANK(VLOOKUP($A10,種目処理!$AR$2:$BO$51,20)),"",VLOOKUP($A10,種目処理!$AR$2:$BO$51,20))</f>
        <v/>
      </c>
      <c r="I10" s="92" t="str">
        <f>IF(ISBLANK(VLOOKUP($A10,種目処理!$AR$2:$BO$51,21)),"",VLOOKUP($A10,種目処理!$AR$2:$BO$51,21))</f>
        <v/>
      </c>
      <c r="J10" s="93" t="str">
        <f>IF(ISBLANK(VLOOKUP($A10,種目処理!$AR$2:$BO$51,22)),"",VLOOKUP($A10,種目処理!$AR$2:$BO$51,22))</f>
        <v/>
      </c>
      <c r="K10" s="92" t="str">
        <f>IF(ISBLANK(VLOOKUP($A10,種目処理!$AR$2:$BO$51,23)),"",VLOOKUP($A10,種目処理!$AR$2:$BO$51,23))</f>
        <v/>
      </c>
      <c r="L10" s="104" t="str">
        <f>IF(ISBLANK(VLOOKUP($A10,種目処理!$AR$2:$BO$51,24)),"",VLOOKUP($A10,種目処理!$AR$2:$BO$51,24))</f>
        <v/>
      </c>
      <c r="M10" s="7"/>
      <c r="N10" s="1"/>
      <c r="O10" s="1"/>
      <c r="P10" s="3"/>
      <c r="Q10" s="39"/>
      <c r="R10" s="40"/>
      <c r="S10" s="40"/>
      <c r="T10" s="40"/>
      <c r="U10" s="41"/>
      <c r="V10" s="3"/>
      <c r="W10" s="3"/>
      <c r="X10" s="3"/>
      <c r="Y10" s="3"/>
      <c r="Z10" s="3"/>
      <c r="AA10" s="3"/>
      <c r="AB10" s="3"/>
      <c r="AC10" s="1"/>
      <c r="AD10" s="1"/>
      <c r="AG10" s="7"/>
      <c r="AH10" s="7"/>
      <c r="AI10" s="7"/>
      <c r="AJ10" s="7"/>
      <c r="AK10" s="7"/>
      <c r="AL10" s="7"/>
      <c r="AM10" s="7"/>
      <c r="AN10" s="7"/>
      <c r="AO10" s="7"/>
      <c r="AP10" s="7"/>
      <c r="AQ10" s="7"/>
      <c r="AR10" s="7"/>
      <c r="AS10" s="7"/>
      <c r="AT10" s="7"/>
      <c r="AU10" s="7"/>
    </row>
    <row r="11" spans="1:47" customFormat="1" ht="24" customHeight="1" x14ac:dyDescent="0.15">
      <c r="A11" s="23">
        <v>7</v>
      </c>
      <c r="B11" s="85" t="str">
        <f>IF(ISBLANK(VLOOKUP($A11,種目処理!$AR$2:$BO$51,14)),"",VLOOKUP($A11,種目処理!$AR$2:$BO$51,14))</f>
        <v/>
      </c>
      <c r="C11" s="85" t="str">
        <f>IF(ISBLANK(VLOOKUP($A11,種目処理!$AR$2:$BO$51,15)),"",VLOOKUP($A11,種目処理!$AR$2:$BO$51,15))</f>
        <v/>
      </c>
      <c r="D11" s="85" t="str">
        <f>IF(ISBLANK(VLOOKUP($A11,種目処理!$AR$2:$BO$51,16)),"",VLOOKUP($A11,種目処理!$AR$2:$BO$51,16))</f>
        <v/>
      </c>
      <c r="E11" s="85" t="str">
        <f>IF(ISBLANK(VLOOKUP($A11,種目処理!$AR$2:$BO$51,17)),"",VLOOKUP($A11,種目処理!$AR$2:$BO$51,17))</f>
        <v/>
      </c>
      <c r="F11" s="89" t="str">
        <f>IF(ISBLANK(VLOOKUP($A11,種目処理!$AR$2:$BO$51,18)),"",VLOOKUP($A11,種目処理!$AR$2:$BO$51,18))</f>
        <v/>
      </c>
      <c r="G11" s="90" t="str">
        <f>IF(ISBLANK(VLOOKUP($A11,種目処理!$AR$2:$BO$51,19)),"",VLOOKUP($A11,種目処理!$AR$2:$BO$51,19))</f>
        <v/>
      </c>
      <c r="H11" s="93" t="str">
        <f>IF(ISBLANK(VLOOKUP($A11,種目処理!$AR$2:$BO$51,20)),"",VLOOKUP($A11,種目処理!$AR$2:$BO$51,20))</f>
        <v/>
      </c>
      <c r="I11" s="92" t="str">
        <f>IF(ISBLANK(VLOOKUP($A11,種目処理!$AR$2:$BO$51,21)),"",VLOOKUP($A11,種目処理!$AR$2:$BO$51,21))</f>
        <v/>
      </c>
      <c r="J11" s="93" t="str">
        <f>IF(ISBLANK(VLOOKUP($A11,種目処理!$AR$2:$BO$51,22)),"",VLOOKUP($A11,種目処理!$AR$2:$BO$51,22))</f>
        <v/>
      </c>
      <c r="K11" s="92" t="str">
        <f>IF(ISBLANK(VLOOKUP($A11,種目処理!$AR$2:$BO$51,23)),"",VLOOKUP($A11,種目処理!$AR$2:$BO$51,23))</f>
        <v/>
      </c>
      <c r="L11" s="104" t="str">
        <f>IF(ISBLANK(VLOOKUP($A11,種目処理!$AR$2:$BO$51,24)),"",VLOOKUP($A11,種目処理!$AR$2:$BO$51,24))</f>
        <v/>
      </c>
      <c r="M11" s="7"/>
      <c r="N11" s="1"/>
      <c r="O11" s="1"/>
      <c r="P11" s="3"/>
      <c r="Q11" s="39"/>
      <c r="R11" s="40"/>
      <c r="S11" s="40"/>
      <c r="T11" s="40"/>
      <c r="U11" s="41"/>
      <c r="V11" s="3"/>
      <c r="W11" s="3"/>
      <c r="X11" s="3"/>
      <c r="Y11" s="3"/>
      <c r="Z11" s="3"/>
      <c r="AA11" s="3"/>
      <c r="AB11" s="3"/>
      <c r="AC11" s="1"/>
      <c r="AD11" s="1"/>
      <c r="AG11" s="7"/>
      <c r="AH11" s="7"/>
      <c r="AI11" s="7"/>
      <c r="AJ11" s="7"/>
      <c r="AK11" s="7"/>
      <c r="AL11" s="7"/>
      <c r="AM11" s="7"/>
      <c r="AN11" s="7"/>
      <c r="AO11" s="7"/>
      <c r="AP11" s="7"/>
      <c r="AQ11" s="7"/>
      <c r="AR11" s="7"/>
      <c r="AS11" s="7"/>
      <c r="AT11" s="7"/>
      <c r="AU11" s="7"/>
    </row>
    <row r="12" spans="1:47" customFormat="1" ht="24" customHeight="1" x14ac:dyDescent="0.15">
      <c r="A12" s="23">
        <v>8</v>
      </c>
      <c r="B12" s="85" t="str">
        <f>IF(ISBLANK(VLOOKUP($A12,種目処理!$AR$2:$BO$51,14)),"",VLOOKUP($A12,種目処理!$AR$2:$BO$51,14))</f>
        <v/>
      </c>
      <c r="C12" s="85" t="str">
        <f>IF(ISBLANK(VLOOKUP($A12,種目処理!$AR$2:$BO$51,15)),"",VLOOKUP($A12,種目処理!$AR$2:$BO$51,15))</f>
        <v/>
      </c>
      <c r="D12" s="85" t="str">
        <f>IF(ISBLANK(VLOOKUP($A12,種目処理!$AR$2:$BO$51,16)),"",VLOOKUP($A12,種目処理!$AR$2:$BO$51,16))</f>
        <v/>
      </c>
      <c r="E12" s="85" t="str">
        <f>IF(ISBLANK(VLOOKUP($A12,種目処理!$AR$2:$BO$51,17)),"",VLOOKUP($A12,種目処理!$AR$2:$BO$51,17))</f>
        <v/>
      </c>
      <c r="F12" s="89" t="str">
        <f>IF(ISBLANK(VLOOKUP($A12,種目処理!$AR$2:$BO$51,18)),"",VLOOKUP($A12,種目処理!$AR$2:$BO$51,18))</f>
        <v/>
      </c>
      <c r="G12" s="90" t="str">
        <f>IF(ISBLANK(VLOOKUP($A12,種目処理!$AR$2:$BO$51,19)),"",VLOOKUP($A12,種目処理!$AR$2:$BO$51,19))</f>
        <v/>
      </c>
      <c r="H12" s="93" t="str">
        <f>IF(ISBLANK(VLOOKUP($A12,種目処理!$AR$2:$BO$51,20)),"",VLOOKUP($A12,種目処理!$AR$2:$BO$51,20))</f>
        <v/>
      </c>
      <c r="I12" s="92" t="str">
        <f>IF(ISBLANK(VLOOKUP($A12,種目処理!$AR$2:$BO$51,21)),"",VLOOKUP($A12,種目処理!$AR$2:$BO$51,21))</f>
        <v/>
      </c>
      <c r="J12" s="93" t="str">
        <f>IF(ISBLANK(VLOOKUP($A12,種目処理!$AR$2:$BO$51,22)),"",VLOOKUP($A12,種目処理!$AR$2:$BO$51,22))</f>
        <v/>
      </c>
      <c r="K12" s="92" t="str">
        <f>IF(ISBLANK(VLOOKUP($A12,種目処理!$AR$2:$BO$51,23)),"",VLOOKUP($A12,種目処理!$AR$2:$BO$51,23))</f>
        <v/>
      </c>
      <c r="L12" s="104" t="str">
        <f>IF(ISBLANK(VLOOKUP($A12,種目処理!$AR$2:$BO$51,24)),"",VLOOKUP($A12,種目処理!$AR$2:$BO$51,24))</f>
        <v/>
      </c>
      <c r="M12" s="7"/>
      <c r="N12" s="1"/>
      <c r="O12" s="1"/>
      <c r="P12" s="3"/>
      <c r="Q12" s="39"/>
      <c r="R12" s="40"/>
      <c r="S12" s="40"/>
      <c r="T12" s="40"/>
      <c r="U12" s="41"/>
      <c r="V12" s="3"/>
      <c r="W12" s="3"/>
      <c r="X12" s="3"/>
      <c r="Y12" s="3"/>
      <c r="Z12" s="3"/>
      <c r="AA12" s="3"/>
      <c r="AB12" s="3"/>
      <c r="AC12" s="1"/>
      <c r="AD12" s="1"/>
      <c r="AG12" s="7"/>
      <c r="AH12" s="7"/>
      <c r="AI12" s="7"/>
      <c r="AJ12" s="7"/>
      <c r="AK12" s="7"/>
      <c r="AL12" s="7"/>
      <c r="AM12" s="7"/>
      <c r="AN12" s="7"/>
      <c r="AO12" s="7"/>
      <c r="AP12" s="7"/>
      <c r="AQ12" s="7"/>
      <c r="AR12" s="7"/>
      <c r="AS12" s="7"/>
      <c r="AT12" s="7"/>
      <c r="AU12" s="7"/>
    </row>
    <row r="13" spans="1:47" customFormat="1" ht="24" customHeight="1" x14ac:dyDescent="0.15">
      <c r="A13" s="23">
        <v>9</v>
      </c>
      <c r="B13" s="85" t="str">
        <f>IF(ISBLANK(VLOOKUP($A13,種目処理!$AR$2:$BO$51,14)),"",VLOOKUP($A13,種目処理!$AR$2:$BO$51,14))</f>
        <v/>
      </c>
      <c r="C13" s="85" t="str">
        <f>IF(ISBLANK(VLOOKUP($A13,種目処理!$AR$2:$BO$51,15)),"",VLOOKUP($A13,種目処理!$AR$2:$BO$51,15))</f>
        <v/>
      </c>
      <c r="D13" s="85" t="str">
        <f>IF(ISBLANK(VLOOKUP($A13,種目処理!$AR$2:$BO$51,16)),"",VLOOKUP($A13,種目処理!$AR$2:$BO$51,16))</f>
        <v/>
      </c>
      <c r="E13" s="85" t="str">
        <f>IF(ISBLANK(VLOOKUP($A13,種目処理!$AR$2:$BO$51,17)),"",VLOOKUP($A13,種目処理!$AR$2:$BO$51,17))</f>
        <v/>
      </c>
      <c r="F13" s="89" t="str">
        <f>IF(ISBLANK(VLOOKUP($A13,種目処理!$AR$2:$BO$51,18)),"",VLOOKUP($A13,種目処理!$AR$2:$BO$51,18))</f>
        <v/>
      </c>
      <c r="G13" s="90" t="str">
        <f>IF(ISBLANK(VLOOKUP($A13,種目処理!$AR$2:$BO$51,19)),"",VLOOKUP($A13,種目処理!$AR$2:$BO$51,19))</f>
        <v/>
      </c>
      <c r="H13" s="93" t="str">
        <f>IF(ISBLANK(VLOOKUP($A13,種目処理!$AR$2:$BO$51,20)),"",VLOOKUP($A13,種目処理!$AR$2:$BO$51,20))</f>
        <v/>
      </c>
      <c r="I13" s="92" t="str">
        <f>IF(ISBLANK(VLOOKUP($A13,種目処理!$AR$2:$BO$51,21)),"",VLOOKUP($A13,種目処理!$AR$2:$BO$51,21))</f>
        <v/>
      </c>
      <c r="J13" s="93" t="str">
        <f>IF(ISBLANK(VLOOKUP($A13,種目処理!$AR$2:$BO$51,22)),"",VLOOKUP($A13,種目処理!$AR$2:$BO$51,22))</f>
        <v/>
      </c>
      <c r="K13" s="92" t="str">
        <f>IF(ISBLANK(VLOOKUP($A13,種目処理!$AR$2:$BO$51,23)),"",VLOOKUP($A13,種目処理!$AR$2:$BO$51,23))</f>
        <v/>
      </c>
      <c r="L13" s="104" t="str">
        <f>IF(ISBLANK(VLOOKUP($A13,種目処理!$AR$2:$BO$51,24)),"",VLOOKUP($A13,種目処理!$AR$2:$BO$51,24))</f>
        <v/>
      </c>
      <c r="M13" s="7"/>
      <c r="N13" s="1"/>
      <c r="O13" s="1"/>
      <c r="P13" s="3"/>
      <c r="Q13" s="39"/>
      <c r="R13" s="40"/>
      <c r="S13" s="40"/>
      <c r="T13" s="40"/>
      <c r="U13" s="41"/>
      <c r="V13" s="3"/>
      <c r="W13" s="3"/>
      <c r="X13" s="3"/>
      <c r="Y13" s="3"/>
      <c r="Z13" s="3"/>
      <c r="AA13" s="3"/>
      <c r="AB13" s="3"/>
      <c r="AC13" s="1"/>
      <c r="AD13" s="1"/>
      <c r="AG13" s="7"/>
      <c r="AH13" s="7"/>
      <c r="AI13" s="7"/>
      <c r="AJ13" s="7"/>
      <c r="AK13" s="7"/>
      <c r="AL13" s="7"/>
      <c r="AM13" s="7"/>
      <c r="AN13" s="7"/>
      <c r="AO13" s="7"/>
      <c r="AP13" s="7"/>
      <c r="AQ13" s="7"/>
      <c r="AR13" s="7"/>
      <c r="AS13" s="7"/>
      <c r="AT13" s="7"/>
      <c r="AU13" s="7"/>
    </row>
    <row r="14" spans="1:47" customFormat="1" ht="24" customHeight="1" x14ac:dyDescent="0.15">
      <c r="A14" s="23">
        <v>10</v>
      </c>
      <c r="B14" s="85" t="str">
        <f>IF(ISBLANK(VLOOKUP($A14,種目処理!$AR$2:$BO$51,14)),"",VLOOKUP($A14,種目処理!$AR$2:$BO$51,14))</f>
        <v/>
      </c>
      <c r="C14" s="85" t="str">
        <f>IF(ISBLANK(VLOOKUP($A14,種目処理!$AR$2:$BO$51,15)),"",VLOOKUP($A14,種目処理!$AR$2:$BO$51,15))</f>
        <v/>
      </c>
      <c r="D14" s="85" t="str">
        <f>IF(ISBLANK(VLOOKUP($A14,種目処理!$AR$2:$BO$51,16)),"",VLOOKUP($A14,種目処理!$AR$2:$BO$51,16))</f>
        <v/>
      </c>
      <c r="E14" s="85" t="str">
        <f>IF(ISBLANK(VLOOKUP($A14,種目処理!$AR$2:$BO$51,17)),"",VLOOKUP($A14,種目処理!$AR$2:$BO$51,17))</f>
        <v/>
      </c>
      <c r="F14" s="89" t="str">
        <f>IF(ISBLANK(VLOOKUP($A14,種目処理!$AR$2:$BO$51,18)),"",VLOOKUP($A14,種目処理!$AR$2:$BO$51,18))</f>
        <v/>
      </c>
      <c r="G14" s="90" t="str">
        <f>IF(ISBLANK(VLOOKUP($A14,種目処理!$AR$2:$BO$51,19)),"",VLOOKUP($A14,種目処理!$AR$2:$BO$51,19))</f>
        <v/>
      </c>
      <c r="H14" s="93" t="str">
        <f>IF(ISBLANK(VLOOKUP($A14,種目処理!$AR$2:$BO$51,20)),"",VLOOKUP($A14,種目処理!$AR$2:$BO$51,20))</f>
        <v/>
      </c>
      <c r="I14" s="92" t="str">
        <f>IF(ISBLANK(VLOOKUP($A14,種目処理!$AR$2:$BO$51,21)),"",VLOOKUP($A14,種目処理!$AR$2:$BO$51,21))</f>
        <v/>
      </c>
      <c r="J14" s="93" t="str">
        <f>IF(ISBLANK(VLOOKUP($A14,種目処理!$AR$2:$BO$51,22)),"",VLOOKUP($A14,種目処理!$AR$2:$BO$51,22))</f>
        <v/>
      </c>
      <c r="K14" s="92" t="str">
        <f>IF(ISBLANK(VLOOKUP($A14,種目処理!$AR$2:$BO$51,23)),"",VLOOKUP($A14,種目処理!$AR$2:$BO$51,23))</f>
        <v/>
      </c>
      <c r="L14" s="104" t="str">
        <f>IF(ISBLANK(VLOOKUP($A14,種目処理!$AR$2:$BO$51,24)),"",VLOOKUP($A14,種目処理!$AR$2:$BO$51,24))</f>
        <v/>
      </c>
      <c r="M14" s="7"/>
      <c r="N14" s="1"/>
      <c r="O14" s="1"/>
      <c r="P14" s="3"/>
      <c r="Q14" s="39"/>
      <c r="R14" s="40"/>
      <c r="S14" s="40"/>
      <c r="T14" s="40"/>
      <c r="U14" s="41"/>
      <c r="V14" s="3"/>
      <c r="W14" s="3"/>
      <c r="X14" s="3"/>
      <c r="Y14" s="3"/>
      <c r="Z14" s="3"/>
      <c r="AA14" s="3"/>
      <c r="AB14" s="3"/>
      <c r="AC14" s="1"/>
      <c r="AD14" s="1"/>
      <c r="AG14" s="7"/>
      <c r="AH14" s="7"/>
      <c r="AI14" s="7"/>
      <c r="AJ14" s="7"/>
      <c r="AK14" s="7"/>
      <c r="AL14" s="7"/>
      <c r="AM14" s="7"/>
      <c r="AN14" s="7"/>
      <c r="AO14" s="7"/>
      <c r="AP14" s="7"/>
      <c r="AQ14" s="7"/>
      <c r="AR14" s="7"/>
      <c r="AS14" s="7"/>
      <c r="AT14" s="7"/>
      <c r="AU14" s="7"/>
    </row>
    <row r="15" spans="1:47" customFormat="1" ht="24" customHeight="1" x14ac:dyDescent="0.15">
      <c r="A15" s="23">
        <v>11</v>
      </c>
      <c r="B15" s="85" t="str">
        <f>IF(ISBLANK(VLOOKUP($A15,種目処理!$AR$2:$BO$51,14)),"",VLOOKUP($A15,種目処理!$AR$2:$BO$51,14))</f>
        <v/>
      </c>
      <c r="C15" s="85" t="str">
        <f>IF(ISBLANK(VLOOKUP($A15,種目処理!$AR$2:$BO$51,15)),"",VLOOKUP($A15,種目処理!$AR$2:$BO$51,15))</f>
        <v/>
      </c>
      <c r="D15" s="85" t="str">
        <f>IF(ISBLANK(VLOOKUP($A15,種目処理!$AR$2:$BO$51,16)),"",VLOOKUP($A15,種目処理!$AR$2:$BO$51,16))</f>
        <v/>
      </c>
      <c r="E15" s="85" t="str">
        <f>IF(ISBLANK(VLOOKUP($A15,種目処理!$AR$2:$BO$51,17)),"",VLOOKUP($A15,種目処理!$AR$2:$BO$51,17))</f>
        <v/>
      </c>
      <c r="F15" s="89" t="str">
        <f>IF(ISBLANK(VLOOKUP($A15,種目処理!$AR$2:$BO$51,18)),"",VLOOKUP($A15,種目処理!$AR$2:$BO$51,18))</f>
        <v/>
      </c>
      <c r="G15" s="90" t="str">
        <f>IF(ISBLANK(VLOOKUP($A15,種目処理!$AR$2:$BO$51,19)),"",VLOOKUP($A15,種目処理!$AR$2:$BO$51,19))</f>
        <v/>
      </c>
      <c r="H15" s="93" t="str">
        <f>IF(ISBLANK(VLOOKUP($A15,種目処理!$AR$2:$BO$51,20)),"",VLOOKUP($A15,種目処理!$AR$2:$BO$51,20))</f>
        <v/>
      </c>
      <c r="I15" s="92" t="str">
        <f>IF(ISBLANK(VLOOKUP($A15,種目処理!$AR$2:$BO$51,21)),"",VLOOKUP($A15,種目処理!$AR$2:$BO$51,21))</f>
        <v/>
      </c>
      <c r="J15" s="93" t="str">
        <f>IF(ISBLANK(VLOOKUP($A15,種目処理!$AR$2:$BO$51,22)),"",VLOOKUP($A15,種目処理!$AR$2:$BO$51,22))</f>
        <v/>
      </c>
      <c r="K15" s="92" t="str">
        <f>IF(ISBLANK(VLOOKUP($A15,種目処理!$AR$2:$BO$51,23)),"",VLOOKUP($A15,種目処理!$AR$2:$BO$51,23))</f>
        <v/>
      </c>
      <c r="L15" s="104" t="str">
        <f>IF(ISBLANK(VLOOKUP($A15,種目処理!$AR$2:$BO$51,24)),"",VLOOKUP($A15,種目処理!$AR$2:$BO$51,24))</f>
        <v/>
      </c>
      <c r="M15" s="7"/>
      <c r="N15" s="1"/>
      <c r="O15" s="1"/>
      <c r="P15" s="3"/>
      <c r="Q15" s="39"/>
      <c r="R15" s="40"/>
      <c r="S15" s="40"/>
      <c r="T15" s="40"/>
      <c r="U15" s="41"/>
      <c r="V15" s="3"/>
      <c r="W15" s="3"/>
      <c r="X15" s="3"/>
      <c r="Y15" s="3"/>
      <c r="Z15" s="3"/>
      <c r="AA15" s="3"/>
      <c r="AB15" s="3"/>
      <c r="AC15" s="1"/>
      <c r="AD15" s="1"/>
      <c r="AG15" s="7"/>
      <c r="AH15" s="7"/>
      <c r="AI15" s="7"/>
      <c r="AJ15" s="7"/>
      <c r="AK15" s="7"/>
      <c r="AL15" s="7"/>
      <c r="AM15" s="7"/>
      <c r="AN15" s="7"/>
      <c r="AO15" s="7"/>
      <c r="AP15" s="7"/>
      <c r="AQ15" s="7"/>
      <c r="AR15" s="7"/>
      <c r="AS15" s="7"/>
      <c r="AT15" s="7"/>
      <c r="AU15" s="7"/>
    </row>
    <row r="16" spans="1:47" customFormat="1" ht="24" customHeight="1" x14ac:dyDescent="0.15">
      <c r="A16" s="23">
        <v>12</v>
      </c>
      <c r="B16" s="85" t="str">
        <f>IF(ISBLANK(VLOOKUP($A16,種目処理!$AR$2:$BO$51,14)),"",VLOOKUP($A16,種目処理!$AR$2:$BO$51,14))</f>
        <v/>
      </c>
      <c r="C16" s="85" t="str">
        <f>IF(ISBLANK(VLOOKUP($A16,種目処理!$AR$2:$BO$51,15)),"",VLOOKUP($A16,種目処理!$AR$2:$BO$51,15))</f>
        <v/>
      </c>
      <c r="D16" s="85" t="str">
        <f>IF(ISBLANK(VLOOKUP($A16,種目処理!$AR$2:$BO$51,16)),"",VLOOKUP($A16,種目処理!$AR$2:$BO$51,16))</f>
        <v/>
      </c>
      <c r="E16" s="85" t="str">
        <f>IF(ISBLANK(VLOOKUP($A16,種目処理!$AR$2:$BO$51,17)),"",VLOOKUP($A16,種目処理!$AR$2:$BO$51,17))</f>
        <v/>
      </c>
      <c r="F16" s="89" t="str">
        <f>IF(ISBLANK(VLOOKUP($A16,種目処理!$AR$2:$BO$51,18)),"",VLOOKUP($A16,種目処理!$AR$2:$BO$51,18))</f>
        <v/>
      </c>
      <c r="G16" s="90" t="str">
        <f>IF(ISBLANK(VLOOKUP($A16,種目処理!$AR$2:$BO$51,19)),"",VLOOKUP($A16,種目処理!$AR$2:$BO$51,19))</f>
        <v/>
      </c>
      <c r="H16" s="93" t="str">
        <f>IF(ISBLANK(VLOOKUP($A16,種目処理!$AR$2:$BO$51,20)),"",VLOOKUP($A16,種目処理!$AR$2:$BO$51,20))</f>
        <v/>
      </c>
      <c r="I16" s="92" t="str">
        <f>IF(ISBLANK(VLOOKUP($A16,種目処理!$AR$2:$BO$51,21)),"",VLOOKUP($A16,種目処理!$AR$2:$BO$51,21))</f>
        <v/>
      </c>
      <c r="J16" s="93" t="str">
        <f>IF(ISBLANK(VLOOKUP($A16,種目処理!$AR$2:$BO$51,22)),"",VLOOKUP($A16,種目処理!$AR$2:$BO$51,22))</f>
        <v/>
      </c>
      <c r="K16" s="92" t="str">
        <f>IF(ISBLANK(VLOOKUP($A16,種目処理!$AR$2:$BO$51,23)),"",VLOOKUP($A16,種目処理!$AR$2:$BO$51,23))</f>
        <v/>
      </c>
      <c r="L16" s="104" t="str">
        <f>IF(ISBLANK(VLOOKUP($A16,種目処理!$AR$2:$BO$51,24)),"",VLOOKUP($A16,種目処理!$AR$2:$BO$51,24))</f>
        <v/>
      </c>
      <c r="M16" s="7"/>
      <c r="N16" s="1"/>
      <c r="O16" s="1"/>
      <c r="P16" s="3"/>
      <c r="Q16" s="39"/>
      <c r="R16" s="40"/>
      <c r="S16" s="40"/>
      <c r="T16" s="40"/>
      <c r="U16" s="41"/>
      <c r="V16" s="3"/>
      <c r="W16" s="3"/>
      <c r="X16" s="3"/>
      <c r="Y16" s="3"/>
      <c r="Z16" s="3"/>
      <c r="AA16" s="3"/>
      <c r="AB16" s="3"/>
      <c r="AC16" s="1"/>
      <c r="AD16" s="1"/>
      <c r="AG16" s="7"/>
      <c r="AH16" s="7"/>
      <c r="AI16" s="7"/>
      <c r="AJ16" s="7"/>
      <c r="AK16" s="7"/>
      <c r="AL16" s="7"/>
      <c r="AM16" s="7"/>
      <c r="AN16" s="7"/>
      <c r="AO16" s="7"/>
      <c r="AP16" s="7"/>
      <c r="AQ16" s="7"/>
      <c r="AR16" s="7"/>
      <c r="AS16" s="7"/>
      <c r="AT16" s="7"/>
      <c r="AU16" s="7"/>
    </row>
    <row r="17" spans="1:47" customFormat="1" ht="24" customHeight="1" x14ac:dyDescent="0.15">
      <c r="A17" s="23">
        <v>13</v>
      </c>
      <c r="B17" s="85" t="str">
        <f>IF(ISBLANK(VLOOKUP($A17,種目処理!$AR$2:$BO$51,14)),"",VLOOKUP($A17,種目処理!$AR$2:$BO$51,14))</f>
        <v/>
      </c>
      <c r="C17" s="85" t="str">
        <f>IF(ISBLANK(VLOOKUP($A17,種目処理!$AR$2:$BO$51,15)),"",VLOOKUP($A17,種目処理!$AR$2:$BO$51,15))</f>
        <v/>
      </c>
      <c r="D17" s="85" t="str">
        <f>IF(ISBLANK(VLOOKUP($A17,種目処理!$AR$2:$BO$51,16)),"",VLOOKUP($A17,種目処理!$AR$2:$BO$51,16))</f>
        <v/>
      </c>
      <c r="E17" s="85" t="str">
        <f>IF(ISBLANK(VLOOKUP($A17,種目処理!$AR$2:$BO$51,17)),"",VLOOKUP($A17,種目処理!$AR$2:$BO$51,17))</f>
        <v/>
      </c>
      <c r="F17" s="89" t="str">
        <f>IF(ISBLANK(VLOOKUP($A17,種目処理!$AR$2:$BO$51,18)),"",VLOOKUP($A17,種目処理!$AR$2:$BO$51,18))</f>
        <v/>
      </c>
      <c r="G17" s="90" t="str">
        <f>IF(ISBLANK(VLOOKUP($A17,種目処理!$AR$2:$BO$51,19)),"",VLOOKUP($A17,種目処理!$AR$2:$BO$51,19))</f>
        <v/>
      </c>
      <c r="H17" s="93" t="str">
        <f>IF(ISBLANK(VLOOKUP($A17,種目処理!$AR$2:$BO$51,20)),"",VLOOKUP($A17,種目処理!$AR$2:$BO$51,20))</f>
        <v/>
      </c>
      <c r="I17" s="92" t="str">
        <f>IF(ISBLANK(VLOOKUP($A17,種目処理!$AR$2:$BO$51,21)),"",VLOOKUP($A17,種目処理!$AR$2:$BO$51,21))</f>
        <v/>
      </c>
      <c r="J17" s="93" t="str">
        <f>IF(ISBLANK(VLOOKUP($A17,種目処理!$AR$2:$BO$51,22)),"",VLOOKUP($A17,種目処理!$AR$2:$BO$51,22))</f>
        <v/>
      </c>
      <c r="K17" s="92" t="str">
        <f>IF(ISBLANK(VLOOKUP($A17,種目処理!$AR$2:$BO$51,23)),"",VLOOKUP($A17,種目処理!$AR$2:$BO$51,23))</f>
        <v/>
      </c>
      <c r="L17" s="104" t="str">
        <f>IF(ISBLANK(VLOOKUP($A17,種目処理!$AR$2:$BO$51,24)),"",VLOOKUP($A17,種目処理!$AR$2:$BO$51,24))</f>
        <v/>
      </c>
      <c r="M17" s="7"/>
      <c r="N17" s="1"/>
      <c r="O17" s="1"/>
      <c r="P17" s="3"/>
      <c r="Q17" s="39"/>
      <c r="R17" s="40"/>
      <c r="S17" s="40"/>
      <c r="T17" s="40"/>
      <c r="U17" s="41"/>
      <c r="V17" s="3"/>
      <c r="W17" s="3"/>
      <c r="X17" s="3"/>
      <c r="Y17" s="3"/>
      <c r="Z17" s="3"/>
      <c r="AA17" s="3"/>
      <c r="AB17" s="3"/>
      <c r="AC17" s="1"/>
      <c r="AD17" s="1"/>
      <c r="AG17" s="7"/>
      <c r="AH17" s="7"/>
      <c r="AI17" s="7"/>
      <c r="AJ17" s="7"/>
      <c r="AK17" s="7"/>
      <c r="AL17" s="7"/>
      <c r="AM17" s="7"/>
      <c r="AN17" s="7"/>
      <c r="AO17" s="7"/>
      <c r="AP17" s="7"/>
      <c r="AQ17" s="7"/>
      <c r="AR17" s="7"/>
      <c r="AS17" s="7"/>
      <c r="AT17" s="7"/>
      <c r="AU17" s="7"/>
    </row>
    <row r="18" spans="1:47" customFormat="1" ht="24" customHeight="1" x14ac:dyDescent="0.15">
      <c r="A18" s="23">
        <v>14</v>
      </c>
      <c r="B18" s="85" t="str">
        <f>IF(ISBLANK(VLOOKUP($A18,種目処理!$AR$2:$BO$51,14)),"",VLOOKUP($A18,種目処理!$AR$2:$BO$51,14))</f>
        <v/>
      </c>
      <c r="C18" s="85" t="str">
        <f>IF(ISBLANK(VLOOKUP($A18,種目処理!$AR$2:$BO$51,15)),"",VLOOKUP($A18,種目処理!$AR$2:$BO$51,15))</f>
        <v/>
      </c>
      <c r="D18" s="85" t="str">
        <f>IF(ISBLANK(VLOOKUP($A18,種目処理!$AR$2:$BO$51,16)),"",VLOOKUP($A18,種目処理!$AR$2:$BO$51,16))</f>
        <v/>
      </c>
      <c r="E18" s="85" t="str">
        <f>IF(ISBLANK(VLOOKUP($A18,種目処理!$AR$2:$BO$51,17)),"",VLOOKUP($A18,種目処理!$AR$2:$BO$51,17))</f>
        <v/>
      </c>
      <c r="F18" s="89" t="str">
        <f>IF(ISBLANK(VLOOKUP($A18,種目処理!$AR$2:$BO$51,18)),"",VLOOKUP($A18,種目処理!$AR$2:$BO$51,18))</f>
        <v/>
      </c>
      <c r="G18" s="90" t="str">
        <f>IF(ISBLANK(VLOOKUP($A18,種目処理!$AR$2:$BO$51,19)),"",VLOOKUP($A18,種目処理!$AR$2:$BO$51,19))</f>
        <v/>
      </c>
      <c r="H18" s="93" t="str">
        <f>IF(ISBLANK(VLOOKUP($A18,種目処理!$AR$2:$BO$51,20)),"",VLOOKUP($A18,種目処理!$AR$2:$BO$51,20))</f>
        <v/>
      </c>
      <c r="I18" s="92" t="str">
        <f>IF(ISBLANK(VLOOKUP($A18,種目処理!$AR$2:$BO$51,21)),"",VLOOKUP($A18,種目処理!$AR$2:$BO$51,21))</f>
        <v/>
      </c>
      <c r="J18" s="93" t="str">
        <f>IF(ISBLANK(VLOOKUP($A18,種目処理!$AR$2:$BO$51,22)),"",VLOOKUP($A18,種目処理!$AR$2:$BO$51,22))</f>
        <v/>
      </c>
      <c r="K18" s="92" t="str">
        <f>IF(ISBLANK(VLOOKUP($A18,種目処理!$AR$2:$BO$51,23)),"",VLOOKUP($A18,種目処理!$AR$2:$BO$51,23))</f>
        <v/>
      </c>
      <c r="L18" s="104" t="str">
        <f>IF(ISBLANK(VLOOKUP($A18,種目処理!$AR$2:$BO$51,24)),"",VLOOKUP($A18,種目処理!$AR$2:$BO$51,24))</f>
        <v/>
      </c>
      <c r="M18" s="7"/>
      <c r="N18" s="1"/>
      <c r="O18" s="1"/>
      <c r="P18" s="3"/>
      <c r="Q18" s="39"/>
      <c r="R18" s="40"/>
      <c r="S18" s="40"/>
      <c r="T18" s="40"/>
      <c r="U18" s="41"/>
      <c r="V18" s="3"/>
      <c r="W18" s="3"/>
      <c r="X18" s="3"/>
      <c r="Y18" s="3"/>
      <c r="Z18" s="3"/>
      <c r="AA18" s="3"/>
      <c r="AB18" s="3"/>
      <c r="AC18" s="1"/>
      <c r="AD18" s="1"/>
      <c r="AG18" s="7"/>
      <c r="AH18" s="7"/>
      <c r="AI18" s="7"/>
      <c r="AJ18" s="7"/>
      <c r="AK18" s="7"/>
      <c r="AL18" s="7"/>
      <c r="AM18" s="7"/>
      <c r="AN18" s="7"/>
      <c r="AO18" s="7"/>
      <c r="AP18" s="7"/>
      <c r="AQ18" s="7"/>
      <c r="AR18" s="7"/>
      <c r="AS18" s="7"/>
      <c r="AT18" s="7"/>
      <c r="AU18" s="7"/>
    </row>
    <row r="19" spans="1:47" customFormat="1" ht="24" customHeight="1" x14ac:dyDescent="0.15">
      <c r="A19" s="66">
        <v>15</v>
      </c>
      <c r="B19" s="94" t="str">
        <f>IF(ISBLANK(VLOOKUP($A19,種目処理!$AR$2:$BO$51,14)),"",VLOOKUP($A19,種目処理!$AR$2:$BO$51,14))</f>
        <v/>
      </c>
      <c r="C19" s="94" t="str">
        <f>IF(ISBLANK(VLOOKUP($A19,種目処理!$AR$2:$BO$51,15)),"",VLOOKUP($A19,種目処理!$AR$2:$BO$51,15))</f>
        <v/>
      </c>
      <c r="D19" s="94" t="str">
        <f>IF(ISBLANK(VLOOKUP($A19,種目処理!$AR$2:$BO$51,16)),"",VLOOKUP($A19,種目処理!$AR$2:$BO$51,16))</f>
        <v/>
      </c>
      <c r="E19" s="94" t="str">
        <f>IF(ISBLANK(VLOOKUP($A19,種目処理!$AR$2:$BO$51,17)),"",VLOOKUP($A19,種目処理!$AR$2:$BO$51,17))</f>
        <v/>
      </c>
      <c r="F19" s="95" t="str">
        <f>IF(ISBLANK(VLOOKUP($A19,種目処理!$AR$2:$BO$51,18)),"",VLOOKUP($A19,種目処理!$AR$2:$BO$51,18))</f>
        <v/>
      </c>
      <c r="G19" s="96" t="str">
        <f>IF(ISBLANK(VLOOKUP($A19,種目処理!$AR$2:$BO$51,19)),"",VLOOKUP($A19,種目処理!$AR$2:$BO$51,19))</f>
        <v/>
      </c>
      <c r="H19" s="97" t="str">
        <f>IF(ISBLANK(VLOOKUP($A19,種目処理!$AR$2:$BO$51,20)),"",VLOOKUP($A19,種目処理!$AR$2:$BO$51,20))</f>
        <v/>
      </c>
      <c r="I19" s="98" t="str">
        <f>IF(ISBLANK(VLOOKUP($A19,種目処理!$AR$2:$BO$51,21)),"",VLOOKUP($A19,種目処理!$AR$2:$BO$51,21))</f>
        <v/>
      </c>
      <c r="J19" s="97" t="str">
        <f>IF(ISBLANK(VLOOKUP($A19,種目処理!$AR$2:$BO$51,22)),"",VLOOKUP($A19,種目処理!$AR$2:$BO$51,22))</f>
        <v/>
      </c>
      <c r="K19" s="98" t="str">
        <f>IF(ISBLANK(VLOOKUP($A19,種目処理!$AR$2:$BO$51,23)),"",VLOOKUP($A19,種目処理!$AR$2:$BO$51,23))</f>
        <v/>
      </c>
      <c r="L19" s="105" t="str">
        <f>IF(ISBLANK(VLOOKUP($A19,種目処理!$AR$2:$BO$51,24)),"",VLOOKUP($A19,種目処理!$AR$2:$BO$51,24))</f>
        <v/>
      </c>
      <c r="M19" s="7"/>
      <c r="N19" s="1"/>
      <c r="O19" s="1"/>
      <c r="P19" s="3"/>
      <c r="Q19" s="39"/>
      <c r="R19" s="40"/>
      <c r="S19" s="40"/>
      <c r="T19" s="40"/>
      <c r="U19" s="41"/>
      <c r="V19" s="3"/>
      <c r="W19" s="3"/>
      <c r="X19" s="3"/>
      <c r="Y19" s="3"/>
      <c r="Z19" s="3"/>
      <c r="AA19" s="3"/>
      <c r="AB19" s="3"/>
      <c r="AC19" s="1"/>
      <c r="AD19" s="1"/>
      <c r="AG19" s="7"/>
      <c r="AH19" s="7"/>
      <c r="AI19" s="7"/>
      <c r="AJ19" s="7"/>
      <c r="AK19" s="7"/>
      <c r="AL19" s="7"/>
      <c r="AM19" s="7"/>
      <c r="AN19" s="7"/>
      <c r="AO19" s="7"/>
      <c r="AP19" s="7"/>
      <c r="AQ19" s="7"/>
      <c r="AR19" s="7"/>
      <c r="AS19" s="7"/>
      <c r="AT19" s="7"/>
      <c r="AU19" s="7"/>
    </row>
    <row r="20" spans="1:47" customFormat="1" ht="24" customHeight="1" x14ac:dyDescent="0.15">
      <c r="A20" s="169"/>
      <c r="B20" s="168"/>
      <c r="C20" s="168"/>
      <c r="D20" s="168"/>
      <c r="E20" s="168"/>
      <c r="F20" s="170"/>
      <c r="G20" s="171"/>
      <c r="H20" s="171"/>
      <c r="I20" s="171" t="s">
        <v>738</v>
      </c>
      <c r="J20" s="341" t="str">
        <f>IF(基礎データ!$C$7="","",基礎データ!$C$7)</f>
        <v/>
      </c>
      <c r="K20" s="341"/>
      <c r="L20" s="172" t="s">
        <v>740</v>
      </c>
      <c r="M20" s="7"/>
      <c r="N20" s="1"/>
      <c r="O20" s="1"/>
      <c r="P20" s="3"/>
      <c r="Q20" s="39"/>
      <c r="R20" s="40"/>
      <c r="S20" s="40"/>
      <c r="T20" s="40"/>
      <c r="U20" s="41"/>
      <c r="V20" s="3"/>
      <c r="W20" s="3"/>
      <c r="X20" s="3"/>
      <c r="Y20" s="3"/>
      <c r="Z20" s="3"/>
      <c r="AA20" s="3"/>
      <c r="AB20" s="3"/>
      <c r="AC20" s="1"/>
      <c r="AD20" s="1"/>
      <c r="AG20" s="7"/>
      <c r="AH20" s="7"/>
      <c r="AI20" s="7"/>
      <c r="AJ20" s="7"/>
      <c r="AK20" s="7"/>
      <c r="AL20" s="7"/>
      <c r="AM20" s="7"/>
      <c r="AN20" s="7"/>
      <c r="AO20" s="7"/>
      <c r="AP20" s="7"/>
      <c r="AQ20" s="7"/>
      <c r="AR20" s="7"/>
      <c r="AS20" s="7"/>
      <c r="AT20" s="7"/>
      <c r="AU20" s="7"/>
    </row>
    <row r="21" spans="1:47" customFormat="1" ht="12" customHeight="1" x14ac:dyDescent="0.15">
      <c r="A21" s="24"/>
      <c r="B21" s="68"/>
      <c r="C21" s="68"/>
      <c r="D21" s="68"/>
      <c r="E21" s="68"/>
      <c r="F21" s="8"/>
      <c r="G21" s="99"/>
      <c r="H21" s="99"/>
      <c r="I21" s="99"/>
      <c r="J21" s="99"/>
      <c r="K21" s="99"/>
      <c r="L21" s="99"/>
      <c r="M21" s="7"/>
      <c r="N21" s="1"/>
      <c r="O21" s="1"/>
      <c r="P21" s="3"/>
      <c r="Q21" s="39"/>
      <c r="R21" s="40"/>
      <c r="S21" s="40"/>
      <c r="T21" s="40"/>
      <c r="U21" s="41"/>
      <c r="V21" s="3"/>
      <c r="W21" s="3"/>
      <c r="X21" s="3"/>
      <c r="Y21" s="3"/>
      <c r="Z21" s="3"/>
      <c r="AA21" s="3"/>
      <c r="AB21" s="3"/>
      <c r="AC21" s="1"/>
      <c r="AD21" s="1"/>
      <c r="AG21" s="7"/>
      <c r="AH21" s="7"/>
      <c r="AI21" s="7"/>
      <c r="AJ21" s="7"/>
      <c r="AK21" s="7"/>
      <c r="AL21" s="7"/>
      <c r="AM21" s="7"/>
      <c r="AN21" s="7"/>
      <c r="AO21" s="7"/>
      <c r="AP21" s="7"/>
      <c r="AQ21" s="7"/>
      <c r="AR21" s="7"/>
      <c r="AS21" s="7"/>
      <c r="AT21" s="7"/>
      <c r="AU21" s="7"/>
    </row>
    <row r="22" spans="1:47" customFormat="1" ht="22.5" customHeight="1" x14ac:dyDescent="0.15">
      <c r="A22" s="339" t="s">
        <v>118</v>
      </c>
      <c r="B22" s="339"/>
      <c r="C22" s="339"/>
      <c r="D22" s="339"/>
      <c r="E22" s="339"/>
      <c r="F22" s="339"/>
      <c r="G22" s="339"/>
      <c r="H22" s="339"/>
      <c r="I22" s="339"/>
      <c r="J22" s="339"/>
      <c r="K22" s="339"/>
      <c r="L22" s="339"/>
      <c r="M22" s="7"/>
      <c r="N22" s="1"/>
      <c r="O22" s="1"/>
      <c r="P22" s="1"/>
      <c r="Q22" s="20"/>
      <c r="R22" s="1"/>
      <c r="S22" s="1"/>
      <c r="T22" s="1"/>
      <c r="U22" s="1"/>
      <c r="V22" s="1"/>
      <c r="W22" s="1"/>
      <c r="X22" s="1"/>
      <c r="Y22" s="3"/>
      <c r="Z22" s="1"/>
      <c r="AA22" s="1"/>
      <c r="AB22" s="1"/>
      <c r="AC22" s="1"/>
      <c r="AD22" s="1"/>
      <c r="AG22" s="7"/>
    </row>
    <row r="23" spans="1:47" customFormat="1" ht="7.5" customHeight="1" x14ac:dyDescent="0.15">
      <c r="A23" s="18"/>
      <c r="B23" s="18"/>
      <c r="C23" s="18"/>
      <c r="D23" s="18"/>
      <c r="E23" s="18"/>
      <c r="F23" s="18"/>
      <c r="G23" s="18"/>
      <c r="H23" s="18"/>
      <c r="I23" s="18"/>
      <c r="J23" s="18"/>
      <c r="K23" s="18"/>
      <c r="L23" s="18"/>
      <c r="M23" s="7"/>
      <c r="N23" s="1"/>
      <c r="O23" s="1"/>
      <c r="P23" s="1"/>
      <c r="Q23" s="20"/>
      <c r="R23" s="1"/>
      <c r="S23" s="1"/>
      <c r="T23" s="1"/>
      <c r="U23" s="1"/>
      <c r="V23" s="1"/>
      <c r="W23" s="1"/>
      <c r="X23" s="1"/>
      <c r="Y23" s="3"/>
      <c r="Z23" s="1"/>
      <c r="AA23" s="1"/>
      <c r="AB23" s="1"/>
      <c r="AC23" s="1"/>
      <c r="AD23" s="1"/>
      <c r="AG23" s="7"/>
    </row>
    <row r="24" spans="1:47" customFormat="1" ht="16.5" customHeight="1" x14ac:dyDescent="0.15">
      <c r="A24" s="18"/>
      <c r="B24" s="18"/>
      <c r="D24" s="18" t="s">
        <v>271</v>
      </c>
      <c r="E24" s="18"/>
      <c r="F24" s="18"/>
      <c r="G24" s="18"/>
      <c r="H24" s="18"/>
      <c r="I24" s="18"/>
      <c r="J24" s="18"/>
      <c r="K24" s="18"/>
      <c r="L24" s="18"/>
      <c r="M24" s="7"/>
      <c r="N24" s="1"/>
      <c r="O24" s="1"/>
      <c r="P24" s="1"/>
      <c r="Q24" s="20"/>
      <c r="R24" s="1"/>
      <c r="S24" s="1"/>
      <c r="T24" s="1"/>
      <c r="U24" s="1"/>
      <c r="V24" s="1"/>
      <c r="W24" s="1"/>
      <c r="X24" s="1"/>
      <c r="Y24" s="3"/>
      <c r="Z24" s="1"/>
      <c r="AA24" s="1"/>
      <c r="AB24" s="1"/>
      <c r="AC24" s="1"/>
      <c r="AD24" s="1"/>
      <c r="AG24" s="7"/>
    </row>
    <row r="25" spans="1:47" customFormat="1" ht="7.5" customHeight="1" x14ac:dyDescent="0.15">
      <c r="A25" s="18"/>
      <c r="B25" s="18"/>
      <c r="C25" s="18"/>
      <c r="D25" s="18"/>
      <c r="E25" s="18"/>
      <c r="F25" s="18"/>
      <c r="G25" s="18"/>
      <c r="H25" s="18"/>
      <c r="I25" s="18"/>
      <c r="J25" s="18"/>
      <c r="K25" s="18"/>
      <c r="L25" s="18"/>
      <c r="M25" s="7"/>
      <c r="N25" s="1"/>
      <c r="O25" s="1"/>
      <c r="P25" s="1"/>
      <c r="Q25" s="20"/>
      <c r="R25" s="1"/>
      <c r="S25" s="1"/>
      <c r="T25" s="1"/>
      <c r="U25" s="1"/>
      <c r="V25" s="1"/>
      <c r="W25" s="1"/>
      <c r="X25" s="1"/>
      <c r="Y25" s="3"/>
      <c r="Z25" s="1"/>
      <c r="AA25" s="1"/>
      <c r="AB25" s="1"/>
      <c r="AC25" s="1"/>
      <c r="AD25" s="1"/>
      <c r="AG25" s="7"/>
    </row>
    <row r="26" spans="1:47" customFormat="1" ht="19.5" customHeight="1" x14ac:dyDescent="0.15">
      <c r="A26" s="18"/>
      <c r="B26" s="18"/>
      <c r="C26" s="18"/>
      <c r="E26" s="162"/>
      <c r="F26" s="162"/>
      <c r="G26" s="174">
        <f ca="1">TODAY()</f>
        <v>45815</v>
      </c>
      <c r="H26" s="112"/>
      <c r="I26" s="51" t="str">
        <f>IF(基礎データ!$C$2="","",基礎データ!$C$2)</f>
        <v/>
      </c>
      <c r="J26" s="51"/>
      <c r="K26" s="51"/>
      <c r="L26" s="51"/>
      <c r="M26" s="7"/>
      <c r="N26" s="1"/>
      <c r="O26" s="1"/>
      <c r="P26" s="1"/>
      <c r="Q26" s="20"/>
      <c r="R26" s="1"/>
      <c r="S26" s="1"/>
      <c r="T26" s="1"/>
      <c r="U26" s="1"/>
      <c r="V26" s="1"/>
      <c r="W26" s="1"/>
      <c r="X26" s="1"/>
      <c r="Y26" s="3"/>
      <c r="Z26" s="1"/>
      <c r="AA26" s="1"/>
      <c r="AB26" s="1"/>
      <c r="AC26" s="1"/>
      <c r="AD26" s="1"/>
      <c r="AG26" s="7"/>
    </row>
    <row r="27" spans="1:47" customFormat="1" ht="31.5" customHeight="1" x14ac:dyDescent="0.15">
      <c r="A27" s="18"/>
      <c r="B27" s="18"/>
      <c r="C27" s="18"/>
      <c r="D27" s="18"/>
      <c r="E27" s="18"/>
      <c r="G27" s="64"/>
      <c r="H27" s="51"/>
      <c r="I27" s="161" t="str">
        <f>IF(RIGHT(I26,2)&lt;&gt;"学校","",IF(基礎データ!$E$5="","校　長","所属長"))</f>
        <v/>
      </c>
      <c r="J27" s="339" t="str">
        <f>IF(基礎データ!$C$4="","",基礎データ!$C$4)</f>
        <v/>
      </c>
      <c r="K27" s="339"/>
      <c r="L27" s="101" t="s">
        <v>272</v>
      </c>
      <c r="M27" s="7"/>
      <c r="N27" s="1"/>
      <c r="O27" s="1"/>
      <c r="P27" s="1"/>
      <c r="Q27" s="20"/>
      <c r="R27" s="1"/>
      <c r="S27" s="1"/>
      <c r="T27" s="1"/>
      <c r="U27" s="1"/>
      <c r="V27" s="1"/>
      <c r="W27" s="1"/>
      <c r="X27" s="1"/>
      <c r="Y27" s="3"/>
      <c r="Z27" s="1"/>
      <c r="AA27" s="1"/>
      <c r="AB27" s="1"/>
      <c r="AC27" s="1"/>
      <c r="AD27" s="1"/>
      <c r="AG27" s="7"/>
    </row>
    <row r="28" spans="1:47" ht="32.25" customHeight="1" x14ac:dyDescent="0.15">
      <c r="A28" s="241" t="str">
        <f>A1</f>
        <v>第78回山形県陸上競技選手権大会・第79回国民スポーツ大会陸上競技山形県予選会 参加申込書 （ 男子 )</v>
      </c>
      <c r="B28" s="241"/>
      <c r="C28" s="241"/>
      <c r="D28" s="241"/>
      <c r="E28" s="241"/>
      <c r="F28" s="241"/>
      <c r="G28" s="241"/>
      <c r="H28" s="241"/>
      <c r="I28" s="241"/>
      <c r="J28" s="241"/>
      <c r="K28" s="241"/>
      <c r="L28" s="241"/>
    </row>
    <row r="29" spans="1:47" customFormat="1" ht="24" customHeight="1" x14ac:dyDescent="0.15">
      <c r="A29" s="329" t="s">
        <v>566</v>
      </c>
      <c r="B29" s="330"/>
      <c r="C29" s="337" t="str">
        <f>IF(基礎データ!$C$2="","",基礎データ!$C$2)</f>
        <v/>
      </c>
      <c r="D29" s="337"/>
      <c r="E29" s="338"/>
      <c r="F29" s="160" t="s">
        <v>562</v>
      </c>
      <c r="G29" s="337" t="str">
        <f>IF(基礎データ!$C$5="","",基礎データ!$C$5)</f>
        <v/>
      </c>
      <c r="H29" s="338"/>
      <c r="I29" s="116"/>
      <c r="J29" s="116"/>
      <c r="K29" s="331" t="s">
        <v>565</v>
      </c>
      <c r="L29" s="332"/>
      <c r="M29" s="7"/>
      <c r="N29" s="1"/>
      <c r="O29" s="1"/>
      <c r="P29" s="7"/>
      <c r="Q29" s="8"/>
      <c r="R29" s="7"/>
      <c r="S29" s="7"/>
      <c r="T29" s="7"/>
      <c r="U29" s="7"/>
      <c r="V29" s="7"/>
      <c r="W29" s="244"/>
      <c r="X29" s="244"/>
      <c r="Y29" s="19"/>
      <c r="Z29" s="7"/>
      <c r="AA29" s="7"/>
      <c r="AD29" s="6"/>
      <c r="AG29" s="7"/>
      <c r="AH29" s="7"/>
      <c r="AI29" s="7"/>
      <c r="AJ29" s="7"/>
      <c r="AK29" s="7"/>
      <c r="AL29" s="7"/>
      <c r="AM29" s="7"/>
      <c r="AN29" s="7"/>
      <c r="AO29" s="7"/>
      <c r="AP29" s="7"/>
      <c r="AQ29" s="7"/>
      <c r="AR29" s="7"/>
      <c r="AS29" s="7"/>
      <c r="AT29" s="7"/>
      <c r="AU29" s="7"/>
    </row>
    <row r="30" spans="1:47" customFormat="1" ht="18" customHeight="1" x14ac:dyDescent="0.15">
      <c r="A30" s="253"/>
      <c r="B30" s="252" t="s">
        <v>182</v>
      </c>
      <c r="C30" s="242" t="s">
        <v>2</v>
      </c>
      <c r="D30" s="242"/>
      <c r="E30" s="252" t="s">
        <v>175</v>
      </c>
      <c r="F30" s="255" t="s">
        <v>258</v>
      </c>
      <c r="G30" s="256"/>
      <c r="H30" s="256"/>
      <c r="I30" s="333"/>
      <c r="J30" s="334"/>
      <c r="K30" s="255" t="s">
        <v>259</v>
      </c>
      <c r="L30" s="340"/>
      <c r="M30" s="7"/>
      <c r="N30" s="1"/>
      <c r="O30" s="1"/>
      <c r="P30" s="7"/>
      <c r="Q30" s="8"/>
      <c r="R30" s="7"/>
      <c r="S30" s="7"/>
      <c r="T30" s="7"/>
      <c r="U30" s="7"/>
      <c r="V30" s="7"/>
      <c r="W30" s="7"/>
      <c r="X30" s="7"/>
      <c r="Y30" s="7"/>
      <c r="Z30" s="7"/>
      <c r="AA30" s="7"/>
      <c r="AD30" s="6"/>
      <c r="AG30" s="7"/>
      <c r="AH30" s="7"/>
      <c r="AI30" s="7"/>
      <c r="AJ30" s="7"/>
      <c r="AK30" s="7"/>
      <c r="AL30" s="7"/>
      <c r="AM30" s="7"/>
      <c r="AN30" s="7"/>
      <c r="AO30" s="7"/>
      <c r="AP30" s="7"/>
      <c r="AQ30" s="7"/>
      <c r="AR30" s="7"/>
      <c r="AS30" s="7"/>
      <c r="AT30" s="7"/>
      <c r="AU30" s="7"/>
    </row>
    <row r="31" spans="1:47" customFormat="1" ht="18" customHeight="1" thickBot="1" x14ac:dyDescent="0.2">
      <c r="A31" s="254"/>
      <c r="B31" s="243"/>
      <c r="C31" s="21" t="s">
        <v>10</v>
      </c>
      <c r="D31" s="21" t="s">
        <v>201</v>
      </c>
      <c r="E31" s="243"/>
      <c r="F31" s="271"/>
      <c r="G31" s="272"/>
      <c r="H31" s="272"/>
      <c r="I31" s="335"/>
      <c r="J31" s="336"/>
      <c r="K31" s="21" t="s">
        <v>557</v>
      </c>
      <c r="L31" s="102" t="s">
        <v>558</v>
      </c>
      <c r="M31" s="7"/>
      <c r="N31" s="1"/>
      <c r="O31" s="1"/>
      <c r="P31" s="25"/>
      <c r="Q31" s="38"/>
      <c r="R31" s="25"/>
      <c r="S31" s="25"/>
      <c r="T31" s="25"/>
      <c r="U31" s="25"/>
      <c r="V31" s="25"/>
      <c r="W31" s="25"/>
      <c r="X31" s="25"/>
      <c r="Y31" s="25"/>
      <c r="Z31" s="25"/>
      <c r="AA31" s="25"/>
      <c r="AB31" s="1"/>
      <c r="AC31" s="1"/>
      <c r="AD31" s="1"/>
      <c r="AG31" s="7"/>
      <c r="AH31" s="7"/>
      <c r="AI31" s="7"/>
      <c r="AJ31" s="7"/>
      <c r="AK31" s="7"/>
      <c r="AL31" s="7"/>
      <c r="AM31" s="7"/>
      <c r="AN31" s="7"/>
      <c r="AO31" s="7"/>
      <c r="AP31" s="7"/>
      <c r="AQ31" s="7"/>
      <c r="AR31" s="7"/>
      <c r="AS31" s="7"/>
      <c r="AT31" s="7"/>
      <c r="AU31" s="7"/>
    </row>
    <row r="32" spans="1:47" customFormat="1" ht="24" customHeight="1" thickTop="1" x14ac:dyDescent="0.15">
      <c r="A32" s="23">
        <v>16</v>
      </c>
      <c r="B32" s="85" t="str">
        <f>IF(ISBLANK(VLOOKUP($A32,種目処理!$AR$2:$BO$51,14)),"",VLOOKUP($A32,種目処理!$AR$2:$BO$51,14))</f>
        <v/>
      </c>
      <c r="C32" s="85" t="str">
        <f>IF(ISBLANK(VLOOKUP($A32,種目処理!$AR$2:$BO$51,15)),"",VLOOKUP($A32,種目処理!$AR$2:$BO$51,15))</f>
        <v/>
      </c>
      <c r="D32" s="85" t="str">
        <f>IF(ISBLANK(VLOOKUP($A32,種目処理!$AR$2:$BO$51,16)),"",VLOOKUP($A32,種目処理!$AR$2:$BO$51,16))</f>
        <v/>
      </c>
      <c r="E32" s="85" t="str">
        <f>IF(ISBLANK(VLOOKUP($A32,種目処理!$AR$2:$BO$51,17)),"",VLOOKUP($A32,種目処理!$AR$2:$BO$51,17))</f>
        <v/>
      </c>
      <c r="F32" s="89" t="str">
        <f>IF(ISBLANK(VLOOKUP($A32,種目処理!$AR$2:$BO$51,18)),"",VLOOKUP($A32,種目処理!$AR$2:$BO$51,18))</f>
        <v/>
      </c>
      <c r="G32" s="90" t="str">
        <f>IF(ISBLANK(VLOOKUP($A32,種目処理!$AR$2:$BO$51,19)),"",VLOOKUP($A32,種目処理!$AR$2:$BO$51,19))</f>
        <v/>
      </c>
      <c r="H32" s="93" t="str">
        <f>IF(ISBLANK(VLOOKUP($A32,種目処理!$AR$2:$BO$51,20)),"",VLOOKUP($A32,種目処理!$AR$2:$BO$51,20))</f>
        <v/>
      </c>
      <c r="I32" s="92" t="str">
        <f>IF(ISBLANK(VLOOKUP($A32,種目処理!$AR$2:$BO$51,21)),"",VLOOKUP($A32,種目処理!$AR$2:$BO$51,21))</f>
        <v/>
      </c>
      <c r="J32" s="93" t="str">
        <f>IF(ISBLANK(VLOOKUP($A32,種目処理!$AR$2:$BO$51,22)),"",VLOOKUP($A32,種目処理!$AR$2:$BO$51,22))</f>
        <v/>
      </c>
      <c r="K32" s="92" t="str">
        <f>IF(ISBLANK(VLOOKUP($A32,種目処理!$AR$2:$BO$51,23)),"",VLOOKUP($A32,種目処理!$AR$2:$BO$51,23))</f>
        <v/>
      </c>
      <c r="L32" s="104" t="str">
        <f>IF(ISBLANK(VLOOKUP($A32,種目処理!$AR$2:$BO$51,24)),"",VLOOKUP($A32,種目処理!$AR$2:$BO$51,24))</f>
        <v/>
      </c>
      <c r="M32" s="7"/>
      <c r="N32" s="1"/>
      <c r="O32" s="1"/>
      <c r="P32" s="3"/>
      <c r="Q32" s="39"/>
      <c r="R32" s="40"/>
      <c r="S32" s="40"/>
      <c r="T32" s="40"/>
      <c r="U32" s="41"/>
      <c r="V32" s="3"/>
      <c r="W32" s="3"/>
      <c r="X32" s="3"/>
      <c r="Y32" s="3"/>
      <c r="Z32" s="3"/>
      <c r="AA32" s="3"/>
      <c r="AB32" s="3"/>
      <c r="AC32" s="1"/>
      <c r="AD32" s="1"/>
      <c r="AG32" s="7"/>
      <c r="AH32" s="7"/>
      <c r="AI32" s="7"/>
      <c r="AJ32" s="7"/>
      <c r="AK32" s="7"/>
      <c r="AL32" s="7"/>
      <c r="AM32" s="7"/>
      <c r="AN32" s="7"/>
      <c r="AO32" s="7"/>
      <c r="AP32" s="7"/>
      <c r="AQ32" s="7"/>
      <c r="AR32" s="7"/>
      <c r="AS32" s="7"/>
      <c r="AT32" s="7"/>
      <c r="AU32" s="7"/>
    </row>
    <row r="33" spans="1:47" customFormat="1" ht="24" customHeight="1" x14ac:dyDescent="0.15">
      <c r="A33" s="23">
        <v>17</v>
      </c>
      <c r="B33" s="85" t="str">
        <f>IF(ISBLANK(VLOOKUP($A33,種目処理!$AR$2:$BO$51,14)),"",VLOOKUP($A33,種目処理!$AR$2:$BO$51,14))</f>
        <v/>
      </c>
      <c r="C33" s="85" t="str">
        <f>IF(ISBLANK(VLOOKUP($A33,種目処理!$AR$2:$BO$51,15)),"",VLOOKUP($A33,種目処理!$AR$2:$BO$51,15))</f>
        <v/>
      </c>
      <c r="D33" s="85" t="str">
        <f>IF(ISBLANK(VLOOKUP($A33,種目処理!$AR$2:$BO$51,16)),"",VLOOKUP($A33,種目処理!$AR$2:$BO$51,16))</f>
        <v/>
      </c>
      <c r="E33" s="85" t="str">
        <f>IF(ISBLANK(VLOOKUP($A33,種目処理!$AR$2:$BO$51,17)),"",VLOOKUP($A33,種目処理!$AR$2:$BO$51,17))</f>
        <v/>
      </c>
      <c r="F33" s="89" t="str">
        <f>IF(ISBLANK(VLOOKUP($A33,種目処理!$AR$2:$BO$51,18)),"",VLOOKUP($A33,種目処理!$AR$2:$BO$51,18))</f>
        <v/>
      </c>
      <c r="G33" s="90" t="str">
        <f>IF(ISBLANK(VLOOKUP($A33,種目処理!$AR$2:$BO$51,19)),"",VLOOKUP($A33,種目処理!$AR$2:$BO$51,19))</f>
        <v/>
      </c>
      <c r="H33" s="93" t="str">
        <f>IF(ISBLANK(VLOOKUP($A33,種目処理!$AR$2:$BO$51,20)),"",VLOOKUP($A33,種目処理!$AR$2:$BO$51,20))</f>
        <v/>
      </c>
      <c r="I33" s="92" t="str">
        <f>IF(ISBLANK(VLOOKUP($A33,種目処理!$AR$2:$BO$51,21)),"",VLOOKUP($A33,種目処理!$AR$2:$BO$51,21))</f>
        <v/>
      </c>
      <c r="J33" s="93" t="str">
        <f>IF(ISBLANK(VLOOKUP($A33,種目処理!$AR$2:$BO$51,22)),"",VLOOKUP($A33,種目処理!$AR$2:$BO$51,22))</f>
        <v/>
      </c>
      <c r="K33" s="92" t="str">
        <f>IF(ISBLANK(VLOOKUP($A33,種目処理!$AR$2:$BO$51,23)),"",VLOOKUP($A33,種目処理!$AR$2:$BO$51,23))</f>
        <v/>
      </c>
      <c r="L33" s="104" t="str">
        <f>IF(ISBLANK(VLOOKUP($A33,種目処理!$AR$2:$BO$51,24)),"",VLOOKUP($A33,種目処理!$AR$2:$BO$51,24))</f>
        <v/>
      </c>
      <c r="M33" s="7"/>
      <c r="N33" s="1"/>
      <c r="O33" s="1"/>
      <c r="P33" s="3"/>
      <c r="Q33" s="39"/>
      <c r="R33" s="40"/>
      <c r="S33" s="40"/>
      <c r="T33" s="40"/>
      <c r="U33" s="41"/>
      <c r="V33" s="3"/>
      <c r="W33" s="3"/>
      <c r="X33" s="3"/>
      <c r="Y33" s="3"/>
      <c r="Z33" s="3"/>
      <c r="AA33" s="3"/>
      <c r="AB33" s="3"/>
      <c r="AC33" s="1"/>
      <c r="AD33" s="1"/>
      <c r="AG33" s="7"/>
      <c r="AH33" s="7"/>
      <c r="AI33" s="7"/>
      <c r="AJ33" s="7"/>
      <c r="AK33" s="7"/>
      <c r="AL33" s="7"/>
      <c r="AM33" s="7"/>
      <c r="AN33" s="7"/>
      <c r="AO33" s="7"/>
      <c r="AP33" s="7"/>
      <c r="AQ33" s="7"/>
      <c r="AR33" s="7"/>
      <c r="AS33" s="7"/>
      <c r="AT33" s="7"/>
      <c r="AU33" s="7"/>
    </row>
    <row r="34" spans="1:47" customFormat="1" ht="24" customHeight="1" x14ac:dyDescent="0.15">
      <c r="A34" s="23">
        <v>18</v>
      </c>
      <c r="B34" s="85" t="str">
        <f>IF(ISBLANK(VLOOKUP($A34,種目処理!$AR$2:$BO$51,14)),"",VLOOKUP($A34,種目処理!$AR$2:$BO$51,14))</f>
        <v/>
      </c>
      <c r="C34" s="85" t="str">
        <f>IF(ISBLANK(VLOOKUP($A34,種目処理!$AR$2:$BO$51,15)),"",VLOOKUP($A34,種目処理!$AR$2:$BO$51,15))</f>
        <v/>
      </c>
      <c r="D34" s="85" t="str">
        <f>IF(ISBLANK(VLOOKUP($A34,種目処理!$AR$2:$BO$51,16)),"",VLOOKUP($A34,種目処理!$AR$2:$BO$51,16))</f>
        <v/>
      </c>
      <c r="E34" s="85" t="str">
        <f>IF(ISBLANK(VLOOKUP($A34,種目処理!$AR$2:$BO$51,17)),"",VLOOKUP($A34,種目処理!$AR$2:$BO$51,17))</f>
        <v/>
      </c>
      <c r="F34" s="89" t="str">
        <f>IF(ISBLANK(VLOOKUP($A34,種目処理!$AR$2:$BO$51,18)),"",VLOOKUP($A34,種目処理!$AR$2:$BO$51,18))</f>
        <v/>
      </c>
      <c r="G34" s="90" t="str">
        <f>IF(ISBLANK(VLOOKUP($A34,種目処理!$AR$2:$BO$51,19)),"",VLOOKUP($A34,種目処理!$AR$2:$BO$51,19))</f>
        <v/>
      </c>
      <c r="H34" s="93" t="str">
        <f>IF(ISBLANK(VLOOKUP($A34,種目処理!$AR$2:$BO$51,20)),"",VLOOKUP($A34,種目処理!$AR$2:$BO$51,20))</f>
        <v/>
      </c>
      <c r="I34" s="92" t="str">
        <f>IF(ISBLANK(VLOOKUP($A34,種目処理!$AR$2:$BO$51,21)),"",VLOOKUP($A34,種目処理!$AR$2:$BO$51,21))</f>
        <v/>
      </c>
      <c r="J34" s="93" t="str">
        <f>IF(ISBLANK(VLOOKUP($A34,種目処理!$AR$2:$BO$51,22)),"",VLOOKUP($A34,種目処理!$AR$2:$BO$51,22))</f>
        <v/>
      </c>
      <c r="K34" s="92" t="str">
        <f>IF(ISBLANK(VLOOKUP($A34,種目処理!$AR$2:$BO$51,23)),"",VLOOKUP($A34,種目処理!$AR$2:$BO$51,23))</f>
        <v/>
      </c>
      <c r="L34" s="104" t="str">
        <f>IF(ISBLANK(VLOOKUP($A34,種目処理!$AR$2:$BO$51,24)),"",VLOOKUP($A34,種目処理!$AR$2:$BO$51,24))</f>
        <v/>
      </c>
      <c r="M34" s="7"/>
      <c r="N34" s="1"/>
      <c r="O34" s="1"/>
      <c r="P34" s="3"/>
      <c r="Q34" s="39"/>
      <c r="R34" s="40"/>
      <c r="S34" s="40"/>
      <c r="T34" s="40"/>
      <c r="U34" s="41"/>
      <c r="V34" s="3"/>
      <c r="W34" s="3"/>
      <c r="X34" s="3"/>
      <c r="Y34" s="3"/>
      <c r="Z34" s="3"/>
      <c r="AA34" s="3"/>
      <c r="AB34" s="3"/>
      <c r="AC34" s="1"/>
      <c r="AD34" s="1"/>
      <c r="AG34" s="7"/>
      <c r="AH34" s="7"/>
      <c r="AI34" s="7"/>
      <c r="AJ34" s="7"/>
      <c r="AK34" s="7"/>
      <c r="AL34" s="7"/>
      <c r="AM34" s="7"/>
      <c r="AN34" s="7"/>
      <c r="AO34" s="7"/>
      <c r="AP34" s="7"/>
      <c r="AQ34" s="7"/>
      <c r="AR34" s="7"/>
      <c r="AS34" s="7"/>
      <c r="AT34" s="7"/>
      <c r="AU34" s="7"/>
    </row>
    <row r="35" spans="1:47" customFormat="1" ht="24" customHeight="1" x14ac:dyDescent="0.15">
      <c r="A35" s="23">
        <v>19</v>
      </c>
      <c r="B35" s="85" t="str">
        <f>IF(ISBLANK(VLOOKUP($A35,種目処理!$AR$2:$BO$51,14)),"",VLOOKUP($A35,種目処理!$AR$2:$BO$51,14))</f>
        <v/>
      </c>
      <c r="C35" s="85" t="str">
        <f>IF(ISBLANK(VLOOKUP($A35,種目処理!$AR$2:$BO$51,15)),"",VLOOKUP($A35,種目処理!$AR$2:$BO$51,15))</f>
        <v/>
      </c>
      <c r="D35" s="85" t="str">
        <f>IF(ISBLANK(VLOOKUP($A35,種目処理!$AR$2:$BO$51,16)),"",VLOOKUP($A35,種目処理!$AR$2:$BO$51,16))</f>
        <v/>
      </c>
      <c r="E35" s="85" t="str">
        <f>IF(ISBLANK(VLOOKUP($A35,種目処理!$AR$2:$BO$51,17)),"",VLOOKUP($A35,種目処理!$AR$2:$BO$51,17))</f>
        <v/>
      </c>
      <c r="F35" s="89" t="str">
        <f>IF(ISBLANK(VLOOKUP($A35,種目処理!$AR$2:$BO$51,18)),"",VLOOKUP($A35,種目処理!$AR$2:$BO$51,18))</f>
        <v/>
      </c>
      <c r="G35" s="90" t="str">
        <f>IF(ISBLANK(VLOOKUP($A35,種目処理!$AR$2:$BO$51,19)),"",VLOOKUP($A35,種目処理!$AR$2:$BO$51,19))</f>
        <v/>
      </c>
      <c r="H35" s="93" t="str">
        <f>IF(ISBLANK(VLOOKUP($A35,種目処理!$AR$2:$BO$51,20)),"",VLOOKUP($A35,種目処理!$AR$2:$BO$51,20))</f>
        <v/>
      </c>
      <c r="I35" s="92" t="str">
        <f>IF(ISBLANK(VLOOKUP($A35,種目処理!$AR$2:$BO$51,21)),"",VLOOKUP($A35,種目処理!$AR$2:$BO$51,21))</f>
        <v/>
      </c>
      <c r="J35" s="93" t="str">
        <f>IF(ISBLANK(VLOOKUP($A35,種目処理!$AR$2:$BO$51,22)),"",VLOOKUP($A35,種目処理!$AR$2:$BO$51,22))</f>
        <v/>
      </c>
      <c r="K35" s="92" t="str">
        <f>IF(ISBLANK(VLOOKUP($A35,種目処理!$AR$2:$BO$51,23)),"",VLOOKUP($A35,種目処理!$AR$2:$BO$51,23))</f>
        <v/>
      </c>
      <c r="L35" s="104" t="str">
        <f>IF(ISBLANK(VLOOKUP($A35,種目処理!$AR$2:$BO$51,24)),"",VLOOKUP($A35,種目処理!$AR$2:$BO$51,24))</f>
        <v/>
      </c>
      <c r="M35" s="7"/>
      <c r="N35" s="1"/>
      <c r="O35" s="1"/>
      <c r="P35" s="3"/>
      <c r="Q35" s="39"/>
      <c r="R35" s="40"/>
      <c r="S35" s="40"/>
      <c r="T35" s="40"/>
      <c r="U35" s="41"/>
      <c r="V35" s="3"/>
      <c r="W35" s="3"/>
      <c r="X35" s="3"/>
      <c r="Y35" s="3"/>
      <c r="Z35" s="3"/>
      <c r="AA35" s="3"/>
      <c r="AB35" s="3"/>
      <c r="AC35" s="1"/>
      <c r="AD35" s="1"/>
      <c r="AG35" s="7"/>
      <c r="AH35" s="7"/>
      <c r="AI35" s="7"/>
      <c r="AJ35" s="7"/>
      <c r="AK35" s="7"/>
      <c r="AL35" s="7"/>
      <c r="AM35" s="7"/>
      <c r="AN35" s="7"/>
      <c r="AO35" s="7"/>
      <c r="AP35" s="7"/>
      <c r="AQ35" s="7"/>
      <c r="AR35" s="7"/>
      <c r="AS35" s="7"/>
      <c r="AT35" s="7"/>
      <c r="AU35" s="7"/>
    </row>
    <row r="36" spans="1:47" customFormat="1" ht="24" customHeight="1" x14ac:dyDescent="0.15">
      <c r="A36" s="23">
        <v>20</v>
      </c>
      <c r="B36" s="85" t="str">
        <f>IF(ISBLANK(VLOOKUP($A36,種目処理!$AR$2:$BO$51,14)),"",VLOOKUP($A36,種目処理!$AR$2:$BO$51,14))</f>
        <v/>
      </c>
      <c r="C36" s="85" t="str">
        <f>IF(ISBLANK(VLOOKUP($A36,種目処理!$AR$2:$BO$51,15)),"",VLOOKUP($A36,種目処理!$AR$2:$BO$51,15))</f>
        <v/>
      </c>
      <c r="D36" s="85" t="str">
        <f>IF(ISBLANK(VLOOKUP($A36,種目処理!$AR$2:$BO$51,16)),"",VLOOKUP($A36,種目処理!$AR$2:$BO$51,16))</f>
        <v/>
      </c>
      <c r="E36" s="85" t="str">
        <f>IF(ISBLANK(VLOOKUP($A36,種目処理!$AR$2:$BO$51,17)),"",VLOOKUP($A36,種目処理!$AR$2:$BO$51,17))</f>
        <v/>
      </c>
      <c r="F36" s="89" t="str">
        <f>IF(ISBLANK(VLOOKUP($A36,種目処理!$AR$2:$BO$51,18)),"",VLOOKUP($A36,種目処理!$AR$2:$BO$51,18))</f>
        <v/>
      </c>
      <c r="G36" s="90" t="str">
        <f>IF(ISBLANK(VLOOKUP($A36,種目処理!$AR$2:$BO$51,19)),"",VLOOKUP($A36,種目処理!$AR$2:$BO$51,19))</f>
        <v/>
      </c>
      <c r="H36" s="93" t="str">
        <f>IF(ISBLANK(VLOOKUP($A36,種目処理!$AR$2:$BO$51,20)),"",VLOOKUP($A36,種目処理!$AR$2:$BO$51,20))</f>
        <v/>
      </c>
      <c r="I36" s="92" t="str">
        <f>IF(ISBLANK(VLOOKUP($A36,種目処理!$AR$2:$BO$51,21)),"",VLOOKUP($A36,種目処理!$AR$2:$BO$51,21))</f>
        <v/>
      </c>
      <c r="J36" s="93" t="str">
        <f>IF(ISBLANK(VLOOKUP($A36,種目処理!$AR$2:$BO$51,22)),"",VLOOKUP($A36,種目処理!$AR$2:$BO$51,22))</f>
        <v/>
      </c>
      <c r="K36" s="92" t="str">
        <f>IF(ISBLANK(VLOOKUP($A36,種目処理!$AR$2:$BO$51,23)),"",VLOOKUP($A36,種目処理!$AR$2:$BO$51,23))</f>
        <v/>
      </c>
      <c r="L36" s="104" t="str">
        <f>IF(ISBLANK(VLOOKUP($A36,種目処理!$AR$2:$BO$51,24)),"",VLOOKUP($A36,種目処理!$AR$2:$BO$51,24))</f>
        <v/>
      </c>
      <c r="M36" s="7"/>
      <c r="N36" s="1"/>
      <c r="O36" s="1"/>
      <c r="P36" s="3"/>
      <c r="Q36" s="39"/>
      <c r="R36" s="40"/>
      <c r="S36" s="40"/>
      <c r="T36" s="40"/>
      <c r="U36" s="41"/>
      <c r="V36" s="3"/>
      <c r="W36" s="3"/>
      <c r="X36" s="3"/>
      <c r="Y36" s="3"/>
      <c r="Z36" s="3"/>
      <c r="AA36" s="3"/>
      <c r="AB36" s="3"/>
      <c r="AC36" s="1"/>
      <c r="AD36" s="1"/>
      <c r="AG36" s="7"/>
      <c r="AH36" s="7"/>
      <c r="AI36" s="7"/>
      <c r="AJ36" s="7"/>
      <c r="AK36" s="7"/>
      <c r="AL36" s="7"/>
      <c r="AM36" s="7"/>
      <c r="AN36" s="7"/>
      <c r="AO36" s="7"/>
      <c r="AP36" s="7"/>
      <c r="AQ36" s="7"/>
      <c r="AR36" s="7"/>
      <c r="AS36" s="7"/>
      <c r="AT36" s="7"/>
      <c r="AU36" s="7"/>
    </row>
    <row r="37" spans="1:47" customFormat="1" ht="24" customHeight="1" x14ac:dyDescent="0.15">
      <c r="A37" s="23">
        <v>21</v>
      </c>
      <c r="B37" s="85" t="str">
        <f>IF(ISBLANK(VLOOKUP($A37,種目処理!$AR$2:$BO$51,14)),"",VLOOKUP($A37,種目処理!$AR$2:$BO$51,14))</f>
        <v/>
      </c>
      <c r="C37" s="85" t="str">
        <f>IF(ISBLANK(VLOOKUP($A37,種目処理!$AR$2:$BO$51,15)),"",VLOOKUP($A37,種目処理!$AR$2:$BO$51,15))</f>
        <v/>
      </c>
      <c r="D37" s="85" t="str">
        <f>IF(ISBLANK(VLOOKUP($A37,種目処理!$AR$2:$BO$51,16)),"",VLOOKUP($A37,種目処理!$AR$2:$BO$51,16))</f>
        <v/>
      </c>
      <c r="E37" s="85" t="str">
        <f>IF(ISBLANK(VLOOKUP($A37,種目処理!$AR$2:$BO$51,17)),"",VLOOKUP($A37,種目処理!$AR$2:$BO$51,17))</f>
        <v/>
      </c>
      <c r="F37" s="89" t="str">
        <f>IF(ISBLANK(VLOOKUP($A37,種目処理!$AR$2:$BO$51,18)),"",VLOOKUP($A37,種目処理!$AR$2:$BO$51,18))</f>
        <v/>
      </c>
      <c r="G37" s="90" t="str">
        <f>IF(ISBLANK(VLOOKUP($A37,種目処理!$AR$2:$BO$51,19)),"",VLOOKUP($A37,種目処理!$AR$2:$BO$51,19))</f>
        <v/>
      </c>
      <c r="H37" s="93" t="str">
        <f>IF(ISBLANK(VLOOKUP($A37,種目処理!$AR$2:$BO$51,20)),"",VLOOKUP($A37,種目処理!$AR$2:$BO$51,20))</f>
        <v/>
      </c>
      <c r="I37" s="92" t="str">
        <f>IF(ISBLANK(VLOOKUP($A37,種目処理!$AR$2:$BO$51,21)),"",VLOOKUP($A37,種目処理!$AR$2:$BO$51,21))</f>
        <v/>
      </c>
      <c r="J37" s="93" t="str">
        <f>IF(ISBLANK(VLOOKUP($A37,種目処理!$AR$2:$BO$51,22)),"",VLOOKUP($A37,種目処理!$AR$2:$BO$51,22))</f>
        <v/>
      </c>
      <c r="K37" s="92" t="str">
        <f>IF(ISBLANK(VLOOKUP($A37,種目処理!$AR$2:$BO$51,23)),"",VLOOKUP($A37,種目処理!$AR$2:$BO$51,23))</f>
        <v/>
      </c>
      <c r="L37" s="104" t="str">
        <f>IF(ISBLANK(VLOOKUP($A37,種目処理!$AR$2:$BO$51,24)),"",VLOOKUP($A37,種目処理!$AR$2:$BO$51,24))</f>
        <v/>
      </c>
      <c r="M37" s="7"/>
      <c r="N37" s="1"/>
      <c r="O37" s="1"/>
      <c r="P37" s="3"/>
      <c r="Q37" s="39"/>
      <c r="R37" s="40"/>
      <c r="S37" s="40"/>
      <c r="T37" s="40"/>
      <c r="U37" s="41"/>
      <c r="V37" s="3"/>
      <c r="W37" s="3"/>
      <c r="X37" s="3"/>
      <c r="Y37" s="3"/>
      <c r="Z37" s="3"/>
      <c r="AA37" s="3"/>
      <c r="AB37" s="3"/>
      <c r="AC37" s="1"/>
      <c r="AD37" s="1"/>
      <c r="AG37" s="7"/>
      <c r="AH37" s="7"/>
      <c r="AI37" s="7"/>
      <c r="AJ37" s="7"/>
      <c r="AK37" s="7"/>
      <c r="AL37" s="7"/>
      <c r="AM37" s="7"/>
      <c r="AN37" s="7"/>
      <c r="AO37" s="7"/>
      <c r="AP37" s="7"/>
      <c r="AQ37" s="7"/>
      <c r="AR37" s="7"/>
      <c r="AS37" s="7"/>
      <c r="AT37" s="7"/>
      <c r="AU37" s="7"/>
    </row>
    <row r="38" spans="1:47" customFormat="1" ht="24" customHeight="1" x14ac:dyDescent="0.15">
      <c r="A38" s="23">
        <v>22</v>
      </c>
      <c r="B38" s="85" t="str">
        <f>IF(ISBLANK(VLOOKUP($A38,種目処理!$AR$2:$BO$51,14)),"",VLOOKUP($A38,種目処理!$AR$2:$BO$51,14))</f>
        <v/>
      </c>
      <c r="C38" s="85" t="str">
        <f>IF(ISBLANK(VLOOKUP($A38,種目処理!$AR$2:$BO$51,15)),"",VLOOKUP($A38,種目処理!$AR$2:$BO$51,15))</f>
        <v/>
      </c>
      <c r="D38" s="85" t="str">
        <f>IF(ISBLANK(VLOOKUP($A38,種目処理!$AR$2:$BO$51,16)),"",VLOOKUP($A38,種目処理!$AR$2:$BO$51,16))</f>
        <v/>
      </c>
      <c r="E38" s="85" t="str">
        <f>IF(ISBLANK(VLOOKUP($A38,種目処理!$AR$2:$BO$51,17)),"",VLOOKUP($A38,種目処理!$AR$2:$BO$51,17))</f>
        <v/>
      </c>
      <c r="F38" s="89" t="str">
        <f>IF(ISBLANK(VLOOKUP($A38,種目処理!$AR$2:$BO$51,18)),"",VLOOKUP($A38,種目処理!$AR$2:$BO$51,18))</f>
        <v/>
      </c>
      <c r="G38" s="90" t="str">
        <f>IF(ISBLANK(VLOOKUP($A38,種目処理!$AR$2:$BO$51,19)),"",VLOOKUP($A38,種目処理!$AR$2:$BO$51,19))</f>
        <v/>
      </c>
      <c r="H38" s="93" t="str">
        <f>IF(ISBLANK(VLOOKUP($A38,種目処理!$AR$2:$BO$51,20)),"",VLOOKUP($A38,種目処理!$AR$2:$BO$51,20))</f>
        <v/>
      </c>
      <c r="I38" s="92" t="str">
        <f>IF(ISBLANK(VLOOKUP($A38,種目処理!$AR$2:$BO$51,21)),"",VLOOKUP($A38,種目処理!$AR$2:$BO$51,21))</f>
        <v/>
      </c>
      <c r="J38" s="93" t="str">
        <f>IF(ISBLANK(VLOOKUP($A38,種目処理!$AR$2:$BO$51,22)),"",VLOOKUP($A38,種目処理!$AR$2:$BO$51,22))</f>
        <v/>
      </c>
      <c r="K38" s="92" t="str">
        <f>IF(ISBLANK(VLOOKUP($A38,種目処理!$AR$2:$BO$51,23)),"",VLOOKUP($A38,種目処理!$AR$2:$BO$51,23))</f>
        <v/>
      </c>
      <c r="L38" s="104" t="str">
        <f>IF(ISBLANK(VLOOKUP($A38,種目処理!$AR$2:$BO$51,24)),"",VLOOKUP($A38,種目処理!$AR$2:$BO$51,24))</f>
        <v/>
      </c>
      <c r="M38" s="7"/>
      <c r="N38" s="1"/>
      <c r="O38" s="1"/>
      <c r="P38" s="3"/>
      <c r="Q38" s="39"/>
      <c r="R38" s="40"/>
      <c r="S38" s="40"/>
      <c r="T38" s="40"/>
      <c r="U38" s="41"/>
      <c r="V38" s="3"/>
      <c r="W38" s="3"/>
      <c r="X38" s="3"/>
      <c r="Y38" s="3"/>
      <c r="Z38" s="3"/>
      <c r="AA38" s="3"/>
      <c r="AB38" s="3"/>
      <c r="AC38" s="1"/>
      <c r="AD38" s="1"/>
      <c r="AG38" s="7"/>
      <c r="AH38" s="7"/>
      <c r="AI38" s="7"/>
      <c r="AJ38" s="7"/>
      <c r="AK38" s="7"/>
      <c r="AL38" s="7"/>
      <c r="AM38" s="7"/>
      <c r="AN38" s="7"/>
      <c r="AO38" s="7"/>
      <c r="AP38" s="7"/>
      <c r="AQ38" s="7"/>
      <c r="AR38" s="7"/>
      <c r="AS38" s="7"/>
      <c r="AT38" s="7"/>
      <c r="AU38" s="7"/>
    </row>
    <row r="39" spans="1:47" customFormat="1" ht="24" customHeight="1" x14ac:dyDescent="0.15">
      <c r="A39" s="23">
        <v>23</v>
      </c>
      <c r="B39" s="85" t="str">
        <f>IF(ISBLANK(VLOOKUP($A39,種目処理!$AR$2:$BO$51,14)),"",VLOOKUP($A39,種目処理!$AR$2:$BO$51,14))</f>
        <v/>
      </c>
      <c r="C39" s="85" t="str">
        <f>IF(ISBLANK(VLOOKUP($A39,種目処理!$AR$2:$BO$51,15)),"",VLOOKUP($A39,種目処理!$AR$2:$BO$51,15))</f>
        <v/>
      </c>
      <c r="D39" s="85" t="str">
        <f>IF(ISBLANK(VLOOKUP($A39,種目処理!$AR$2:$BO$51,16)),"",VLOOKUP($A39,種目処理!$AR$2:$BO$51,16))</f>
        <v/>
      </c>
      <c r="E39" s="85" t="str">
        <f>IF(ISBLANK(VLOOKUP($A39,種目処理!$AR$2:$BO$51,17)),"",VLOOKUP($A39,種目処理!$AR$2:$BO$51,17))</f>
        <v/>
      </c>
      <c r="F39" s="89" t="str">
        <f>IF(ISBLANK(VLOOKUP($A39,種目処理!$AR$2:$BO$51,18)),"",VLOOKUP($A39,種目処理!$AR$2:$BO$51,18))</f>
        <v/>
      </c>
      <c r="G39" s="90" t="str">
        <f>IF(ISBLANK(VLOOKUP($A39,種目処理!$AR$2:$BO$51,19)),"",VLOOKUP($A39,種目処理!$AR$2:$BO$51,19))</f>
        <v/>
      </c>
      <c r="H39" s="93" t="str">
        <f>IF(ISBLANK(VLOOKUP($A39,種目処理!$AR$2:$BO$51,20)),"",VLOOKUP($A39,種目処理!$AR$2:$BO$51,20))</f>
        <v/>
      </c>
      <c r="I39" s="92" t="str">
        <f>IF(ISBLANK(VLOOKUP($A39,種目処理!$AR$2:$BO$51,21)),"",VLOOKUP($A39,種目処理!$AR$2:$BO$51,21))</f>
        <v/>
      </c>
      <c r="J39" s="93" t="str">
        <f>IF(ISBLANK(VLOOKUP($A39,種目処理!$AR$2:$BO$51,22)),"",VLOOKUP($A39,種目処理!$AR$2:$BO$51,22))</f>
        <v/>
      </c>
      <c r="K39" s="92" t="str">
        <f>IF(ISBLANK(VLOOKUP($A39,種目処理!$AR$2:$BO$51,23)),"",VLOOKUP($A39,種目処理!$AR$2:$BO$51,23))</f>
        <v/>
      </c>
      <c r="L39" s="104" t="str">
        <f>IF(ISBLANK(VLOOKUP($A39,種目処理!$AR$2:$BO$51,24)),"",VLOOKUP($A39,種目処理!$AR$2:$BO$51,24))</f>
        <v/>
      </c>
      <c r="M39" s="7"/>
      <c r="N39" s="1"/>
      <c r="O39" s="1"/>
      <c r="P39" s="3"/>
      <c r="Q39" s="39"/>
      <c r="R39" s="40"/>
      <c r="S39" s="40"/>
      <c r="T39" s="40"/>
      <c r="U39" s="41"/>
      <c r="V39" s="3"/>
      <c r="W39" s="3"/>
      <c r="X39" s="3"/>
      <c r="Y39" s="3"/>
      <c r="Z39" s="3"/>
      <c r="AA39" s="3"/>
      <c r="AB39" s="3"/>
      <c r="AC39" s="1"/>
      <c r="AD39" s="1"/>
      <c r="AG39" s="7"/>
      <c r="AH39" s="7"/>
      <c r="AI39" s="7"/>
      <c r="AJ39" s="7"/>
      <c r="AK39" s="7"/>
      <c r="AL39" s="7"/>
      <c r="AM39" s="7"/>
      <c r="AN39" s="7"/>
      <c r="AO39" s="7"/>
      <c r="AP39" s="7"/>
      <c r="AQ39" s="7"/>
      <c r="AR39" s="7"/>
      <c r="AS39" s="7"/>
      <c r="AT39" s="7"/>
      <c r="AU39" s="7"/>
    </row>
    <row r="40" spans="1:47" customFormat="1" ht="24" customHeight="1" x14ac:dyDescent="0.15">
      <c r="A40" s="23">
        <v>24</v>
      </c>
      <c r="B40" s="85" t="str">
        <f>IF(ISBLANK(VLOOKUP($A40,種目処理!$AR$2:$BO$51,14)),"",VLOOKUP($A40,種目処理!$AR$2:$BO$51,14))</f>
        <v/>
      </c>
      <c r="C40" s="85" t="str">
        <f>IF(ISBLANK(VLOOKUP($A40,種目処理!$AR$2:$BO$51,15)),"",VLOOKUP($A40,種目処理!$AR$2:$BO$51,15))</f>
        <v/>
      </c>
      <c r="D40" s="85" t="str">
        <f>IF(ISBLANK(VLOOKUP($A40,種目処理!$AR$2:$BO$51,16)),"",VLOOKUP($A40,種目処理!$AR$2:$BO$51,16))</f>
        <v/>
      </c>
      <c r="E40" s="85" t="str">
        <f>IF(ISBLANK(VLOOKUP($A40,種目処理!$AR$2:$BO$51,17)),"",VLOOKUP($A40,種目処理!$AR$2:$BO$51,17))</f>
        <v/>
      </c>
      <c r="F40" s="89" t="str">
        <f>IF(ISBLANK(VLOOKUP($A40,種目処理!$AR$2:$BO$51,18)),"",VLOOKUP($A40,種目処理!$AR$2:$BO$51,18))</f>
        <v/>
      </c>
      <c r="G40" s="90" t="str">
        <f>IF(ISBLANK(VLOOKUP($A40,種目処理!$AR$2:$BO$51,19)),"",VLOOKUP($A40,種目処理!$AR$2:$BO$51,19))</f>
        <v/>
      </c>
      <c r="H40" s="93" t="str">
        <f>IF(ISBLANK(VLOOKUP($A40,種目処理!$AR$2:$BO$51,20)),"",VLOOKUP($A40,種目処理!$AR$2:$BO$51,20))</f>
        <v/>
      </c>
      <c r="I40" s="92" t="str">
        <f>IF(ISBLANK(VLOOKUP($A40,種目処理!$AR$2:$BO$51,21)),"",VLOOKUP($A40,種目処理!$AR$2:$BO$51,21))</f>
        <v/>
      </c>
      <c r="J40" s="93" t="str">
        <f>IF(ISBLANK(VLOOKUP($A40,種目処理!$AR$2:$BO$51,22)),"",VLOOKUP($A40,種目処理!$AR$2:$BO$51,22))</f>
        <v/>
      </c>
      <c r="K40" s="92" t="str">
        <f>IF(ISBLANK(VLOOKUP($A40,種目処理!$AR$2:$BO$51,23)),"",VLOOKUP($A40,種目処理!$AR$2:$BO$51,23))</f>
        <v/>
      </c>
      <c r="L40" s="104" t="str">
        <f>IF(ISBLANK(VLOOKUP($A40,種目処理!$AR$2:$BO$51,24)),"",VLOOKUP($A40,種目処理!$AR$2:$BO$51,24))</f>
        <v/>
      </c>
      <c r="M40" s="7"/>
      <c r="N40" s="1"/>
      <c r="O40" s="1"/>
      <c r="P40" s="3"/>
      <c r="Q40" s="39"/>
      <c r="R40" s="40"/>
      <c r="S40" s="40"/>
      <c r="T40" s="40"/>
      <c r="U40" s="41"/>
      <c r="V40" s="3"/>
      <c r="W40" s="3"/>
      <c r="X40" s="3"/>
      <c r="Y40" s="3"/>
      <c r="Z40" s="3"/>
      <c r="AA40" s="3"/>
      <c r="AB40" s="3"/>
      <c r="AC40" s="1"/>
      <c r="AD40" s="1"/>
      <c r="AG40" s="7"/>
      <c r="AH40" s="7"/>
      <c r="AI40" s="7"/>
      <c r="AJ40" s="7"/>
      <c r="AK40" s="7"/>
      <c r="AL40" s="7"/>
      <c r="AM40" s="7"/>
      <c r="AN40" s="7"/>
      <c r="AO40" s="7"/>
      <c r="AP40" s="7"/>
      <c r="AQ40" s="7"/>
      <c r="AR40" s="7"/>
      <c r="AS40" s="7"/>
      <c r="AT40" s="7"/>
      <c r="AU40" s="7"/>
    </row>
    <row r="41" spans="1:47" customFormat="1" ht="24" customHeight="1" x14ac:dyDescent="0.15">
      <c r="A41" s="142">
        <v>25</v>
      </c>
      <c r="B41" s="143" t="str">
        <f>IF(ISBLANK(VLOOKUP($A41,種目処理!$AR$2:$BO$51,14)),"",VLOOKUP($A41,種目処理!$AR$2:$BO$51,14))</f>
        <v/>
      </c>
      <c r="C41" s="143" t="str">
        <f>IF(ISBLANK(VLOOKUP($A41,種目処理!$AR$2:$BO$51,15)),"",VLOOKUP($A41,種目処理!$AR$2:$BO$51,15))</f>
        <v/>
      </c>
      <c r="D41" s="143" t="str">
        <f>IF(ISBLANK(VLOOKUP($A41,種目処理!$AR$2:$BO$51,16)),"",VLOOKUP($A41,種目処理!$AR$2:$BO$51,16))</f>
        <v/>
      </c>
      <c r="E41" s="143" t="str">
        <f>IF(ISBLANK(VLOOKUP($A41,種目処理!$AR$2:$BO$51,17)),"",VLOOKUP($A41,種目処理!$AR$2:$BO$51,17))</f>
        <v/>
      </c>
      <c r="F41" s="144" t="str">
        <f>IF(ISBLANK(VLOOKUP($A41,種目処理!$AR$2:$BO$51,18)),"",VLOOKUP($A41,種目処理!$AR$2:$BO$51,18))</f>
        <v/>
      </c>
      <c r="G41" s="145" t="str">
        <f>IF(ISBLANK(VLOOKUP($A41,種目処理!$AR$2:$BO$51,19)),"",VLOOKUP($A41,種目処理!$AR$2:$BO$51,19))</f>
        <v/>
      </c>
      <c r="H41" s="146" t="str">
        <f>IF(ISBLANK(VLOOKUP($A41,種目処理!$AR$2:$BO$51,20)),"",VLOOKUP($A41,種目処理!$AR$2:$BO$51,20))</f>
        <v/>
      </c>
      <c r="I41" s="147" t="str">
        <f>IF(ISBLANK(VLOOKUP($A41,種目処理!$AR$2:$BO$51,21)),"",VLOOKUP($A41,種目処理!$AR$2:$BO$51,21))</f>
        <v/>
      </c>
      <c r="J41" s="146" t="str">
        <f>IF(ISBLANK(VLOOKUP($A41,種目処理!$AR$2:$BO$51,22)),"",VLOOKUP($A41,種目処理!$AR$2:$BO$51,22))</f>
        <v/>
      </c>
      <c r="K41" s="147" t="str">
        <f>IF(ISBLANK(VLOOKUP($A41,種目処理!$AR$2:$BO$51,23)),"",VLOOKUP($A41,種目処理!$AR$2:$BO$51,23))</f>
        <v/>
      </c>
      <c r="L41" s="148" t="str">
        <f>IF(ISBLANK(VLOOKUP($A41,種目処理!$AR$2:$BO$51,24)),"",VLOOKUP($A41,種目処理!$AR$2:$BO$51,24))</f>
        <v/>
      </c>
      <c r="M41" s="7"/>
      <c r="N41" s="1"/>
      <c r="O41" s="1"/>
      <c r="P41" s="3"/>
      <c r="Q41" s="39"/>
      <c r="R41" s="40"/>
      <c r="S41" s="40"/>
      <c r="T41" s="40"/>
      <c r="U41" s="41"/>
      <c r="V41" s="3"/>
      <c r="W41" s="3"/>
      <c r="X41" s="3"/>
      <c r="Y41" s="3"/>
      <c r="Z41" s="3"/>
      <c r="AA41" s="3"/>
      <c r="AB41" s="3"/>
      <c r="AC41" s="1"/>
      <c r="AD41" s="1"/>
      <c r="AG41" s="7"/>
      <c r="AH41" s="7"/>
      <c r="AI41" s="7"/>
      <c r="AJ41" s="7"/>
      <c r="AK41" s="7"/>
      <c r="AL41" s="7"/>
      <c r="AM41" s="7"/>
      <c r="AN41" s="7"/>
      <c r="AO41" s="7"/>
      <c r="AP41" s="7"/>
      <c r="AQ41" s="7"/>
      <c r="AR41" s="7"/>
      <c r="AS41" s="7"/>
      <c r="AT41" s="7"/>
      <c r="AU41" s="7"/>
    </row>
    <row r="42" spans="1:47" customFormat="1" ht="24" customHeight="1" x14ac:dyDescent="0.15">
      <c r="A42" s="23">
        <v>26</v>
      </c>
      <c r="B42" s="149" t="str">
        <f>IF(ISBLANK(VLOOKUP($A42,種目処理!$AR$2:$BO$51,14)),"",VLOOKUP($A42,種目処理!$AR$2:$BO$51,14))</f>
        <v/>
      </c>
      <c r="C42" s="149" t="str">
        <f>IF(ISBLANK(VLOOKUP($A42,種目処理!$AR$2:$BO$51,15)),"",VLOOKUP($A42,種目処理!$AR$2:$BO$51,15))</f>
        <v/>
      </c>
      <c r="D42" s="149" t="str">
        <f>IF(ISBLANK(VLOOKUP($A42,種目処理!$AR$2:$BO$51,16)),"",VLOOKUP($A42,種目処理!$AR$2:$BO$51,16))</f>
        <v/>
      </c>
      <c r="E42" s="149" t="str">
        <f>IF(ISBLANK(VLOOKUP($A42,種目処理!$AR$2:$BO$51,17)),"",VLOOKUP($A42,種目処理!$AR$2:$BO$51,17))</f>
        <v/>
      </c>
      <c r="F42" s="89" t="str">
        <f>IF(ISBLANK(VLOOKUP($A42,種目処理!$AR$2:$BO$51,18)),"",VLOOKUP($A42,種目処理!$AR$2:$BO$51,18))</f>
        <v/>
      </c>
      <c r="G42" s="150" t="str">
        <f>IF(ISBLANK(VLOOKUP($A42,種目処理!$AR$2:$BO$51,19)),"",VLOOKUP($A42,種目処理!$AR$2:$BO$51,19))</f>
        <v/>
      </c>
      <c r="H42" s="89" t="str">
        <f>IF(ISBLANK(VLOOKUP($A42,種目処理!$AR$2:$BO$51,20)),"",VLOOKUP($A42,種目処理!$AR$2:$BO$51,20))</f>
        <v/>
      </c>
      <c r="I42" s="151" t="str">
        <f>IF(ISBLANK(VLOOKUP($A42,種目処理!$AR$2:$BO$51,21)),"",VLOOKUP($A42,種目処理!$AR$2:$BO$51,21))</f>
        <v/>
      </c>
      <c r="J42" s="89" t="str">
        <f>IF(ISBLANK(VLOOKUP($A42,種目処理!$AR$2:$BO$51,22)),"",VLOOKUP($A42,種目処理!$AR$2:$BO$51,22))</f>
        <v/>
      </c>
      <c r="K42" s="100" t="str">
        <f>IF(ISBLANK(VLOOKUP($A42,種目処理!$AR$2:$BO$51,23)),"",VLOOKUP($A42,種目処理!$AR$2:$BO$51,23))</f>
        <v/>
      </c>
      <c r="L42" s="152" t="str">
        <f>IF(ISBLANK(VLOOKUP($A42,種目処理!$AR$2:$BO$51,24)),"",VLOOKUP($A42,種目処理!$AR$2:$BO$51,24))</f>
        <v/>
      </c>
      <c r="M42" s="7"/>
      <c r="N42" s="1"/>
      <c r="O42" s="1"/>
      <c r="P42" s="3"/>
      <c r="Q42" s="39"/>
      <c r="R42" s="40"/>
      <c r="S42" s="40"/>
      <c r="T42" s="40"/>
      <c r="U42" s="41"/>
      <c r="V42" s="3"/>
      <c r="W42" s="3"/>
      <c r="X42" s="3"/>
      <c r="Y42" s="3"/>
      <c r="Z42" s="3"/>
      <c r="AA42" s="3"/>
      <c r="AB42" s="3"/>
      <c r="AC42" s="1"/>
      <c r="AD42" s="1"/>
      <c r="AG42" s="7"/>
      <c r="AH42" s="7"/>
      <c r="AI42" s="7"/>
      <c r="AJ42" s="7"/>
      <c r="AK42" s="7"/>
      <c r="AL42" s="7"/>
      <c r="AM42" s="7"/>
      <c r="AN42" s="7"/>
      <c r="AO42" s="7"/>
      <c r="AP42" s="7"/>
      <c r="AQ42" s="7"/>
      <c r="AR42" s="7"/>
      <c r="AS42" s="7"/>
      <c r="AT42" s="7"/>
      <c r="AU42" s="7"/>
    </row>
    <row r="43" spans="1:47" customFormat="1" ht="24" customHeight="1" x14ac:dyDescent="0.15">
      <c r="A43" s="23">
        <v>27</v>
      </c>
      <c r="B43" s="85" t="str">
        <f>IF(ISBLANK(VLOOKUP($A43,種目処理!$AR$2:$BO$51,14)),"",VLOOKUP($A43,種目処理!$AR$2:$BO$51,14))</f>
        <v/>
      </c>
      <c r="C43" s="85" t="str">
        <f>IF(ISBLANK(VLOOKUP($A43,種目処理!$AR$2:$BO$51,15)),"",VLOOKUP($A43,種目処理!$AR$2:$BO$51,15))</f>
        <v/>
      </c>
      <c r="D43" s="85" t="str">
        <f>IF(ISBLANK(VLOOKUP($A43,種目処理!$AR$2:$BO$51,16)),"",VLOOKUP($A43,種目処理!$AR$2:$BO$51,16))</f>
        <v/>
      </c>
      <c r="E43" s="85" t="str">
        <f>IF(ISBLANK(VLOOKUP($A43,種目処理!$AR$2:$BO$51,17)),"",VLOOKUP($A43,種目処理!$AR$2:$BO$51,17))</f>
        <v/>
      </c>
      <c r="F43" s="89" t="str">
        <f>IF(ISBLANK(VLOOKUP($A43,種目処理!$AR$2:$BO$51,18)),"",VLOOKUP($A43,種目処理!$AR$2:$BO$51,18))</f>
        <v/>
      </c>
      <c r="G43" s="90" t="str">
        <f>IF(ISBLANK(VLOOKUP($A43,種目処理!$AR$2:$BO$51,19)),"",VLOOKUP($A43,種目処理!$AR$2:$BO$51,19))</f>
        <v/>
      </c>
      <c r="H43" s="91" t="str">
        <f>IF(ISBLANK(VLOOKUP($A43,種目処理!$AR$2:$BO$51,20)),"",VLOOKUP($A43,種目処理!$AR$2:$BO$51,20))</f>
        <v/>
      </c>
      <c r="I43" s="117" t="str">
        <f>IF(ISBLANK(VLOOKUP($A43,種目処理!$AR$2:$BO$51,21)),"",VLOOKUP($A43,種目処理!$AR$2:$BO$51,21))</f>
        <v/>
      </c>
      <c r="J43" s="91" t="str">
        <f>IF(ISBLANK(VLOOKUP($A43,種目処理!$AR$2:$BO$51,22)),"",VLOOKUP($A43,種目処理!$AR$2:$BO$51,22))</f>
        <v/>
      </c>
      <c r="K43" s="92" t="str">
        <f>IF(ISBLANK(VLOOKUP($A43,種目処理!$AR$2:$BO$51,23)),"",VLOOKUP($A43,種目処理!$AR$2:$BO$51,23))</f>
        <v/>
      </c>
      <c r="L43" s="104" t="str">
        <f>IF(ISBLANK(VLOOKUP($A43,種目処理!$AR$2:$BO$51,24)),"",VLOOKUP($A43,種目処理!$AR$2:$BO$51,24))</f>
        <v/>
      </c>
      <c r="M43" s="7"/>
      <c r="N43" s="1"/>
      <c r="O43" s="1"/>
      <c r="P43" s="3"/>
      <c r="Q43" s="39"/>
      <c r="R43" s="40"/>
      <c r="S43" s="40"/>
      <c r="T43" s="40"/>
      <c r="U43" s="41"/>
      <c r="V43" s="3"/>
      <c r="W43" s="3"/>
      <c r="X43" s="3"/>
      <c r="Y43" s="3"/>
      <c r="Z43" s="3"/>
      <c r="AA43" s="3"/>
      <c r="AB43" s="3"/>
      <c r="AC43" s="1"/>
      <c r="AD43" s="1"/>
      <c r="AG43" s="7"/>
      <c r="AH43" s="7"/>
      <c r="AI43" s="7"/>
      <c r="AJ43" s="7"/>
      <c r="AK43" s="7"/>
      <c r="AL43" s="7"/>
      <c r="AM43" s="7"/>
      <c r="AN43" s="7"/>
      <c r="AO43" s="7"/>
      <c r="AP43" s="7"/>
      <c r="AQ43" s="7"/>
      <c r="AR43" s="7"/>
      <c r="AS43" s="7"/>
      <c r="AT43" s="7"/>
      <c r="AU43" s="7"/>
    </row>
    <row r="44" spans="1:47" customFormat="1" ht="24" customHeight="1" x14ac:dyDescent="0.15">
      <c r="A44" s="23">
        <v>28</v>
      </c>
      <c r="B44" s="85" t="str">
        <f>IF(ISBLANK(VLOOKUP($A44,種目処理!$AR$2:$BO$51,14)),"",VLOOKUP($A44,種目処理!$AR$2:$BO$51,14))</f>
        <v/>
      </c>
      <c r="C44" s="85" t="str">
        <f>IF(ISBLANK(VLOOKUP($A44,種目処理!$AR$2:$BO$51,15)),"",VLOOKUP($A44,種目処理!$AR$2:$BO$51,15))</f>
        <v/>
      </c>
      <c r="D44" s="85" t="str">
        <f>IF(ISBLANK(VLOOKUP($A44,種目処理!$AR$2:$BO$51,16)),"",VLOOKUP($A44,種目処理!$AR$2:$BO$51,16))</f>
        <v/>
      </c>
      <c r="E44" s="85" t="str">
        <f>IF(ISBLANK(VLOOKUP($A44,種目処理!$AR$2:$BO$51,17)),"",VLOOKUP($A44,種目処理!$AR$2:$BO$51,17))</f>
        <v/>
      </c>
      <c r="F44" s="89" t="str">
        <f>IF(ISBLANK(VLOOKUP($A44,種目処理!$AR$2:$BO$51,18)),"",VLOOKUP($A44,種目処理!$AR$2:$BO$51,18))</f>
        <v/>
      </c>
      <c r="G44" s="90" t="str">
        <f>IF(ISBLANK(VLOOKUP($A44,種目処理!$AR$2:$BO$51,19)),"",VLOOKUP($A44,種目処理!$AR$2:$BO$51,19))</f>
        <v/>
      </c>
      <c r="H44" s="93" t="str">
        <f>IF(ISBLANK(VLOOKUP($A44,種目処理!$AR$2:$BO$51,20)),"",VLOOKUP($A44,種目処理!$AR$2:$BO$51,20))</f>
        <v/>
      </c>
      <c r="I44" s="92" t="str">
        <f>IF(ISBLANK(VLOOKUP($A44,種目処理!$AR$2:$BO$51,21)),"",VLOOKUP($A44,種目処理!$AR$2:$BO$51,21))</f>
        <v/>
      </c>
      <c r="J44" s="93" t="str">
        <f>IF(ISBLANK(VLOOKUP($A44,種目処理!$AR$2:$BO$51,22)),"",VLOOKUP($A44,種目処理!$AR$2:$BO$51,22))</f>
        <v/>
      </c>
      <c r="K44" s="92" t="str">
        <f>IF(ISBLANK(VLOOKUP($A44,種目処理!$AR$2:$BO$51,23)),"",VLOOKUP($A44,種目処理!$AR$2:$BO$51,23))</f>
        <v/>
      </c>
      <c r="L44" s="104" t="str">
        <f>IF(ISBLANK(VLOOKUP($A44,種目処理!$AR$2:$BO$51,24)),"",VLOOKUP($A44,種目処理!$AR$2:$BO$51,24))</f>
        <v/>
      </c>
      <c r="M44" s="7"/>
      <c r="N44" s="1"/>
      <c r="O44" s="1"/>
      <c r="P44" s="3"/>
      <c r="Q44" s="39"/>
      <c r="R44" s="40"/>
      <c r="S44" s="40"/>
      <c r="T44" s="40"/>
      <c r="U44" s="41"/>
      <c r="V44" s="3"/>
      <c r="W44" s="3"/>
      <c r="X44" s="3"/>
      <c r="Y44" s="3"/>
      <c r="Z44" s="3"/>
      <c r="AA44" s="3"/>
      <c r="AB44" s="3"/>
      <c r="AC44" s="1"/>
      <c r="AD44" s="1"/>
      <c r="AG44" s="7"/>
      <c r="AH44" s="7"/>
      <c r="AI44" s="7"/>
      <c r="AJ44" s="7"/>
      <c r="AK44" s="7"/>
      <c r="AL44" s="7"/>
      <c r="AM44" s="7"/>
      <c r="AN44" s="7"/>
      <c r="AO44" s="7"/>
      <c r="AP44" s="7"/>
      <c r="AQ44" s="7"/>
      <c r="AR44" s="7"/>
      <c r="AS44" s="7"/>
      <c r="AT44" s="7"/>
      <c r="AU44" s="7"/>
    </row>
    <row r="45" spans="1:47" customFormat="1" ht="24" customHeight="1" x14ac:dyDescent="0.15">
      <c r="A45" s="23">
        <v>29</v>
      </c>
      <c r="B45" s="85" t="str">
        <f>IF(ISBLANK(VLOOKUP($A45,種目処理!$AR$2:$BO$51,14)),"",VLOOKUP($A45,種目処理!$AR$2:$BO$51,14))</f>
        <v/>
      </c>
      <c r="C45" s="85" t="str">
        <f>IF(ISBLANK(VLOOKUP($A45,種目処理!$AR$2:$BO$51,15)),"",VLOOKUP($A45,種目処理!$AR$2:$BO$51,15))</f>
        <v/>
      </c>
      <c r="D45" s="85" t="str">
        <f>IF(ISBLANK(VLOOKUP($A45,種目処理!$AR$2:$BO$51,16)),"",VLOOKUP($A45,種目処理!$AR$2:$BO$51,16))</f>
        <v/>
      </c>
      <c r="E45" s="85" t="str">
        <f>IF(ISBLANK(VLOOKUP($A45,種目処理!$AR$2:$BO$51,17)),"",VLOOKUP($A45,種目処理!$AR$2:$BO$51,17))</f>
        <v/>
      </c>
      <c r="F45" s="89" t="str">
        <f>IF(ISBLANK(VLOOKUP($A45,種目処理!$AR$2:$BO$51,18)),"",VLOOKUP($A45,種目処理!$AR$2:$BO$51,18))</f>
        <v/>
      </c>
      <c r="G45" s="90" t="str">
        <f>IF(ISBLANK(VLOOKUP($A45,種目処理!$AR$2:$BO$51,19)),"",VLOOKUP($A45,種目処理!$AR$2:$BO$51,19))</f>
        <v/>
      </c>
      <c r="H45" s="93" t="str">
        <f>IF(ISBLANK(VLOOKUP($A45,種目処理!$AR$2:$BO$51,20)),"",VLOOKUP($A45,種目処理!$AR$2:$BO$51,20))</f>
        <v/>
      </c>
      <c r="I45" s="92" t="str">
        <f>IF(ISBLANK(VLOOKUP($A45,種目処理!$AR$2:$BO$51,21)),"",VLOOKUP($A45,種目処理!$AR$2:$BO$51,21))</f>
        <v/>
      </c>
      <c r="J45" s="93" t="str">
        <f>IF(ISBLANK(VLOOKUP($A45,種目処理!$AR$2:$BO$51,22)),"",VLOOKUP($A45,種目処理!$AR$2:$BO$51,22))</f>
        <v/>
      </c>
      <c r="K45" s="92" t="str">
        <f>IF(ISBLANK(VLOOKUP($A45,種目処理!$AR$2:$BO$51,23)),"",VLOOKUP($A45,種目処理!$AR$2:$BO$51,23))</f>
        <v/>
      </c>
      <c r="L45" s="104" t="str">
        <f>IF(ISBLANK(VLOOKUP($A45,種目処理!$AR$2:$BO$51,24)),"",VLOOKUP($A45,種目処理!$AR$2:$BO$51,24))</f>
        <v/>
      </c>
      <c r="M45" s="7"/>
      <c r="N45" s="1"/>
      <c r="O45" s="1"/>
      <c r="P45" s="3"/>
      <c r="Q45" s="39"/>
      <c r="R45" s="40"/>
      <c r="S45" s="40"/>
      <c r="T45" s="40"/>
      <c r="U45" s="41"/>
      <c r="V45" s="3"/>
      <c r="W45" s="3"/>
      <c r="X45" s="3"/>
      <c r="Y45" s="3"/>
      <c r="Z45" s="3"/>
      <c r="AA45" s="3"/>
      <c r="AB45" s="3"/>
      <c r="AC45" s="1"/>
      <c r="AD45" s="1"/>
      <c r="AG45" s="7"/>
      <c r="AH45" s="7"/>
      <c r="AI45" s="7"/>
      <c r="AJ45" s="7"/>
      <c r="AK45" s="7"/>
      <c r="AL45" s="7"/>
      <c r="AM45" s="7"/>
      <c r="AN45" s="7"/>
      <c r="AO45" s="7"/>
      <c r="AP45" s="7"/>
      <c r="AQ45" s="7"/>
      <c r="AR45" s="7"/>
      <c r="AS45" s="7"/>
      <c r="AT45" s="7"/>
      <c r="AU45" s="7"/>
    </row>
    <row r="46" spans="1:47" customFormat="1" ht="24" customHeight="1" x14ac:dyDescent="0.15">
      <c r="A46" s="66">
        <v>30</v>
      </c>
      <c r="B46" s="94" t="str">
        <f>IF(ISBLANK(VLOOKUP($A46,種目処理!$AR$2:$BO$51,14)),"",VLOOKUP($A46,種目処理!$AR$2:$BO$51,14))</f>
        <v/>
      </c>
      <c r="C46" s="94" t="str">
        <f>IF(ISBLANK(VLOOKUP($A46,種目処理!$AR$2:$BO$51,15)),"",VLOOKUP($A46,種目処理!$AR$2:$BO$51,15))</f>
        <v/>
      </c>
      <c r="D46" s="94" t="str">
        <f>IF(ISBLANK(VLOOKUP($A46,種目処理!$AR$2:$BO$51,16)),"",VLOOKUP($A46,種目処理!$AR$2:$BO$51,16))</f>
        <v/>
      </c>
      <c r="E46" s="94" t="str">
        <f>IF(ISBLANK(VLOOKUP($A46,種目処理!$AR$2:$BO$51,17)),"",VLOOKUP($A46,種目処理!$AR$2:$BO$51,17))</f>
        <v/>
      </c>
      <c r="F46" s="95" t="str">
        <f>IF(ISBLANK(VLOOKUP($A46,種目処理!$AR$2:$BO$51,18)),"",VLOOKUP($A46,種目処理!$AR$2:$BO$51,18))</f>
        <v/>
      </c>
      <c r="G46" s="96" t="str">
        <f>IF(ISBLANK(VLOOKUP($A46,種目処理!$AR$2:$BO$51,19)),"",VLOOKUP($A46,種目処理!$AR$2:$BO$51,19))</f>
        <v/>
      </c>
      <c r="H46" s="97" t="str">
        <f>IF(ISBLANK(VLOOKUP($A46,種目処理!$AR$2:$BO$51,20)),"",VLOOKUP($A46,種目処理!$AR$2:$BO$51,20))</f>
        <v/>
      </c>
      <c r="I46" s="98" t="str">
        <f>IF(ISBLANK(VLOOKUP($A46,種目処理!$AR$2:$BO$51,21)),"",VLOOKUP($A46,種目処理!$AR$2:$BO$51,21))</f>
        <v/>
      </c>
      <c r="J46" s="97" t="str">
        <f>IF(ISBLANK(VLOOKUP($A46,種目処理!$AR$2:$BO$51,22)),"",VLOOKUP($A46,種目処理!$AR$2:$BO$51,22))</f>
        <v/>
      </c>
      <c r="K46" s="98" t="str">
        <f>IF(ISBLANK(VLOOKUP($A46,種目処理!$AR$2:$BO$51,23)),"",VLOOKUP($A46,種目処理!$AR$2:$BO$51,23))</f>
        <v/>
      </c>
      <c r="L46" s="105" t="str">
        <f>IF(ISBLANK(VLOOKUP($A46,種目処理!$AR$2:$BO$51,24)),"",VLOOKUP($A46,種目処理!$AR$2:$BO$51,24))</f>
        <v/>
      </c>
      <c r="M46" s="7"/>
      <c r="N46" s="1"/>
      <c r="O46" s="1"/>
      <c r="P46" s="3"/>
      <c r="Q46" s="39"/>
      <c r="R46" s="40"/>
      <c r="S46" s="40"/>
      <c r="T46" s="40"/>
      <c r="U46" s="41"/>
      <c r="V46" s="3"/>
      <c r="W46" s="3"/>
      <c r="X46" s="3"/>
      <c r="Y46" s="3"/>
      <c r="Z46" s="3"/>
      <c r="AA46" s="3"/>
      <c r="AB46" s="3"/>
      <c r="AC46" s="1"/>
      <c r="AD46" s="1"/>
      <c r="AG46" s="7"/>
      <c r="AH46" s="7"/>
      <c r="AI46" s="7"/>
      <c r="AJ46" s="7"/>
      <c r="AK46" s="7"/>
      <c r="AL46" s="7"/>
      <c r="AM46" s="7"/>
      <c r="AN46" s="7"/>
      <c r="AO46" s="7"/>
      <c r="AP46" s="7"/>
      <c r="AQ46" s="7"/>
      <c r="AR46" s="7"/>
      <c r="AS46" s="7"/>
      <c r="AT46" s="7"/>
      <c r="AU46" s="7"/>
    </row>
    <row r="47" spans="1:47" customFormat="1" ht="24" customHeight="1" x14ac:dyDescent="0.15">
      <c r="A47" s="169"/>
      <c r="B47" s="168"/>
      <c r="C47" s="168"/>
      <c r="D47" s="168"/>
      <c r="E47" s="168"/>
      <c r="F47" s="170"/>
      <c r="G47" s="171"/>
      <c r="H47" s="171"/>
      <c r="I47" s="171" t="s">
        <v>738</v>
      </c>
      <c r="J47" s="341" t="str">
        <f>IF(基礎データ!$C$7="","",基礎データ!$C$7)</f>
        <v/>
      </c>
      <c r="K47" s="341"/>
      <c r="L47" s="172" t="s">
        <v>740</v>
      </c>
      <c r="M47" s="7"/>
      <c r="N47" s="1"/>
      <c r="O47" s="1"/>
      <c r="P47" s="3"/>
      <c r="Q47" s="39"/>
      <c r="R47" s="40"/>
      <c r="S47" s="40"/>
      <c r="T47" s="40"/>
      <c r="U47" s="41"/>
      <c r="V47" s="3"/>
      <c r="W47" s="3"/>
      <c r="X47" s="3"/>
      <c r="Y47" s="3"/>
      <c r="Z47" s="3"/>
      <c r="AA47" s="3"/>
      <c r="AB47" s="3"/>
      <c r="AC47" s="1"/>
      <c r="AD47" s="1"/>
      <c r="AG47" s="7"/>
      <c r="AH47" s="7"/>
      <c r="AI47" s="7"/>
      <c r="AJ47" s="7"/>
      <c r="AK47" s="7"/>
      <c r="AL47" s="7"/>
      <c r="AM47" s="7"/>
      <c r="AN47" s="7"/>
      <c r="AO47" s="7"/>
      <c r="AP47" s="7"/>
      <c r="AQ47" s="7"/>
      <c r="AR47" s="7"/>
      <c r="AS47" s="7"/>
      <c r="AT47" s="7"/>
      <c r="AU47" s="7"/>
    </row>
    <row r="48" spans="1:47" customFormat="1" ht="11.25" customHeight="1" x14ac:dyDescent="0.15">
      <c r="A48" s="24"/>
      <c r="B48" s="68"/>
      <c r="C48" s="68"/>
      <c r="D48" s="68"/>
      <c r="E48" s="68"/>
      <c r="F48" s="8"/>
      <c r="G48" s="99"/>
      <c r="H48" s="99"/>
      <c r="I48" s="99"/>
      <c r="J48" s="99"/>
      <c r="K48" s="99"/>
      <c r="L48" s="99"/>
      <c r="M48" s="7"/>
      <c r="N48" s="1"/>
      <c r="O48" s="1"/>
      <c r="P48" s="3"/>
      <c r="Q48" s="39"/>
      <c r="R48" s="40"/>
      <c r="S48" s="40"/>
      <c r="T48" s="40"/>
      <c r="U48" s="41"/>
      <c r="V48" s="3"/>
      <c r="W48" s="3"/>
      <c r="X48" s="3"/>
      <c r="Y48" s="3"/>
      <c r="Z48" s="3"/>
      <c r="AA48" s="3"/>
      <c r="AB48" s="3"/>
      <c r="AC48" s="1"/>
      <c r="AD48" s="1"/>
      <c r="AG48" s="7"/>
      <c r="AH48" s="7"/>
      <c r="AI48" s="7"/>
      <c r="AJ48" s="7"/>
      <c r="AK48" s="7"/>
      <c r="AL48" s="7"/>
      <c r="AM48" s="7"/>
      <c r="AN48" s="7"/>
      <c r="AO48" s="7"/>
      <c r="AP48" s="7"/>
      <c r="AQ48" s="7"/>
      <c r="AR48" s="7"/>
      <c r="AS48" s="7"/>
      <c r="AT48" s="7"/>
      <c r="AU48" s="7"/>
    </row>
    <row r="49" spans="1:47" customFormat="1" ht="22.5" customHeight="1" x14ac:dyDescent="0.15">
      <c r="A49" s="339" t="s">
        <v>118</v>
      </c>
      <c r="B49" s="339"/>
      <c r="C49" s="339"/>
      <c r="D49" s="339"/>
      <c r="E49" s="339"/>
      <c r="F49" s="339"/>
      <c r="G49" s="339"/>
      <c r="H49" s="339"/>
      <c r="I49" s="339"/>
      <c r="J49" s="339"/>
      <c r="K49" s="339"/>
      <c r="L49" s="339"/>
      <c r="M49" s="7"/>
      <c r="N49" s="1"/>
      <c r="O49" s="1"/>
      <c r="P49" s="1"/>
      <c r="Q49" s="20"/>
      <c r="R49" s="1"/>
      <c r="S49" s="1"/>
      <c r="T49" s="1"/>
      <c r="U49" s="1"/>
      <c r="V49" s="1"/>
      <c r="W49" s="1"/>
      <c r="X49" s="1"/>
      <c r="Y49" s="3"/>
      <c r="Z49" s="1"/>
      <c r="AA49" s="1"/>
      <c r="AB49" s="1"/>
      <c r="AC49" s="1"/>
      <c r="AD49" s="1"/>
      <c r="AG49" s="7"/>
    </row>
    <row r="50" spans="1:47" customFormat="1" ht="7.5" customHeight="1" x14ac:dyDescent="0.15">
      <c r="A50" s="18"/>
      <c r="B50" s="18"/>
      <c r="C50" s="18"/>
      <c r="D50" s="18"/>
      <c r="E50" s="18"/>
      <c r="F50" s="18"/>
      <c r="G50" s="18"/>
      <c r="H50" s="18"/>
      <c r="I50" s="18"/>
      <c r="J50" s="18"/>
      <c r="K50" s="18"/>
      <c r="L50" s="18"/>
      <c r="M50" s="7"/>
      <c r="N50" s="1"/>
      <c r="O50" s="1"/>
      <c r="P50" s="1"/>
      <c r="Q50" s="20"/>
      <c r="R50" s="1"/>
      <c r="S50" s="1"/>
      <c r="T50" s="1"/>
      <c r="U50" s="1"/>
      <c r="V50" s="1"/>
      <c r="W50" s="1"/>
      <c r="X50" s="1"/>
      <c r="Y50" s="3"/>
      <c r="Z50" s="1"/>
      <c r="AA50" s="1"/>
      <c r="AB50" s="1"/>
      <c r="AC50" s="1"/>
      <c r="AD50" s="1"/>
      <c r="AG50" s="7"/>
    </row>
    <row r="51" spans="1:47" customFormat="1" ht="16.5" customHeight="1" x14ac:dyDescent="0.15">
      <c r="A51" s="18"/>
      <c r="B51" s="18"/>
      <c r="D51" s="18" t="s">
        <v>271</v>
      </c>
      <c r="E51" s="18"/>
      <c r="F51" s="18"/>
      <c r="G51" s="18"/>
      <c r="H51" s="18"/>
      <c r="I51" s="18"/>
      <c r="J51" s="18"/>
      <c r="K51" s="18"/>
      <c r="L51" s="18"/>
      <c r="M51" s="7"/>
      <c r="N51" s="1"/>
      <c r="O51" s="1"/>
      <c r="P51" s="1"/>
      <c r="Q51" s="20"/>
      <c r="R51" s="1"/>
      <c r="S51" s="1"/>
      <c r="T51" s="1"/>
      <c r="U51" s="1"/>
      <c r="V51" s="1"/>
      <c r="W51" s="1"/>
      <c r="X51" s="1"/>
      <c r="Y51" s="3"/>
      <c r="Z51" s="1"/>
      <c r="AA51" s="1"/>
      <c r="AB51" s="1"/>
      <c r="AC51" s="1"/>
      <c r="AD51" s="1"/>
      <c r="AG51" s="7"/>
    </row>
    <row r="52" spans="1:47" customFormat="1" ht="7.5" customHeight="1" x14ac:dyDescent="0.15">
      <c r="A52" s="18"/>
      <c r="B52" s="18"/>
      <c r="C52" s="18"/>
      <c r="D52" s="18"/>
      <c r="E52" s="18"/>
      <c r="F52" s="18"/>
      <c r="G52" s="18"/>
      <c r="H52" s="18"/>
      <c r="I52" s="18"/>
      <c r="J52" s="18"/>
      <c r="K52" s="18"/>
      <c r="L52" s="18"/>
      <c r="M52" s="7"/>
      <c r="N52" s="1"/>
      <c r="O52" s="1"/>
      <c r="P52" s="1"/>
      <c r="Q52" s="20"/>
      <c r="R52" s="1"/>
      <c r="S52" s="1"/>
      <c r="T52" s="1"/>
      <c r="U52" s="1"/>
      <c r="V52" s="1"/>
      <c r="W52" s="1"/>
      <c r="X52" s="1"/>
      <c r="Y52" s="3"/>
      <c r="Z52" s="1"/>
      <c r="AA52" s="1"/>
      <c r="AB52" s="1"/>
      <c r="AC52" s="1"/>
      <c r="AD52" s="1"/>
      <c r="AG52" s="7"/>
    </row>
    <row r="53" spans="1:47" customFormat="1" ht="19.5" customHeight="1" x14ac:dyDescent="0.15">
      <c r="A53" s="18"/>
      <c r="B53" s="18"/>
      <c r="C53" s="18"/>
      <c r="E53" s="162"/>
      <c r="F53" s="162"/>
      <c r="G53" s="174">
        <f ca="1">TODAY()</f>
        <v>45815</v>
      </c>
      <c r="H53" s="51"/>
      <c r="I53" s="51" t="str">
        <f>IF(基礎データ!$C$2="","",基礎データ!$C$2)</f>
        <v/>
      </c>
      <c r="J53" s="51"/>
      <c r="K53" s="51"/>
      <c r="L53" s="51"/>
      <c r="M53" s="7"/>
      <c r="N53" s="1"/>
      <c r="O53" s="1"/>
      <c r="P53" s="1"/>
      <c r="Q53" s="20"/>
      <c r="R53" s="1"/>
      <c r="S53" s="1"/>
      <c r="T53" s="1"/>
      <c r="U53" s="1"/>
      <c r="V53" s="1"/>
      <c r="W53" s="1"/>
      <c r="X53" s="1"/>
      <c r="Y53" s="3"/>
      <c r="Z53" s="1"/>
      <c r="AA53" s="1"/>
      <c r="AB53" s="1"/>
      <c r="AC53" s="1"/>
      <c r="AD53" s="1"/>
      <c r="AG53" s="7"/>
    </row>
    <row r="54" spans="1:47" customFormat="1" ht="31.5" customHeight="1" x14ac:dyDescent="0.15">
      <c r="A54" s="18"/>
      <c r="B54" s="18"/>
      <c r="C54" s="18"/>
      <c r="D54" s="18"/>
      <c r="E54" s="18"/>
      <c r="G54" s="64"/>
      <c r="H54" s="51"/>
      <c r="I54" s="161" t="str">
        <f>IF(RIGHT(I53,2)&lt;&gt;"学校","",IF(基礎データ!$E$5="","校　長","所属長"))</f>
        <v/>
      </c>
      <c r="J54" s="339" t="str">
        <f>IF(基礎データ!$C$4="","",基礎データ!$C$4)</f>
        <v/>
      </c>
      <c r="K54" s="339"/>
      <c r="L54" s="101" t="s">
        <v>272</v>
      </c>
      <c r="M54" s="7"/>
      <c r="N54" s="1"/>
      <c r="O54" s="1"/>
      <c r="P54" s="1"/>
      <c r="Q54" s="20"/>
      <c r="R54" s="1"/>
      <c r="S54" s="1"/>
      <c r="T54" s="1"/>
      <c r="U54" s="1"/>
      <c r="V54" s="1"/>
      <c r="W54" s="1"/>
      <c r="X54" s="1"/>
      <c r="Y54" s="3"/>
      <c r="Z54" s="1"/>
      <c r="AA54" s="1"/>
      <c r="AB54" s="1"/>
      <c r="AC54" s="1"/>
      <c r="AD54" s="1"/>
      <c r="AG54" s="7"/>
    </row>
    <row r="55" spans="1:47" ht="32.25" customHeight="1" x14ac:dyDescent="0.15">
      <c r="A55" s="241" t="str">
        <f>A28</f>
        <v>第78回山形県陸上競技選手権大会・第79回国民スポーツ大会陸上競技山形県予選会 参加申込書 （ 男子 )</v>
      </c>
      <c r="B55" s="241"/>
      <c r="C55" s="241"/>
      <c r="D55" s="241"/>
      <c r="E55" s="241"/>
      <c r="F55" s="241"/>
      <c r="G55" s="241"/>
      <c r="H55" s="241"/>
      <c r="I55" s="241"/>
      <c r="J55" s="241"/>
      <c r="K55" s="241"/>
      <c r="L55" s="241"/>
    </row>
    <row r="56" spans="1:47" customFormat="1" ht="24" customHeight="1" x14ac:dyDescent="0.15">
      <c r="A56" s="329" t="s">
        <v>566</v>
      </c>
      <c r="B56" s="330"/>
      <c r="C56" s="337" t="str">
        <f>IF(基礎データ!$C$2="","",基礎データ!$C$2)</f>
        <v/>
      </c>
      <c r="D56" s="337"/>
      <c r="E56" s="338"/>
      <c r="F56" s="160" t="s">
        <v>562</v>
      </c>
      <c r="G56" s="337" t="str">
        <f>IF(基礎データ!$C$5="","",基礎データ!$C$5)</f>
        <v/>
      </c>
      <c r="H56" s="338"/>
      <c r="I56" s="116"/>
      <c r="J56" s="116"/>
      <c r="K56" s="331" t="s">
        <v>564</v>
      </c>
      <c r="L56" s="332"/>
      <c r="M56" s="7"/>
      <c r="N56" s="1"/>
      <c r="O56" s="1"/>
      <c r="P56" s="7"/>
      <c r="Q56" s="8"/>
      <c r="R56" s="7"/>
      <c r="S56" s="7"/>
      <c r="T56" s="7"/>
      <c r="U56" s="7"/>
      <c r="V56" s="7"/>
      <c r="W56" s="244"/>
      <c r="X56" s="244"/>
      <c r="Y56" s="19"/>
      <c r="Z56" s="7"/>
      <c r="AA56" s="7"/>
      <c r="AD56" s="6"/>
      <c r="AG56" s="7"/>
      <c r="AH56" s="7"/>
      <c r="AI56" s="7"/>
      <c r="AJ56" s="7"/>
      <c r="AK56" s="7"/>
      <c r="AL56" s="7"/>
      <c r="AM56" s="7"/>
      <c r="AN56" s="7"/>
      <c r="AO56" s="7"/>
      <c r="AP56" s="7"/>
      <c r="AQ56" s="7"/>
      <c r="AR56" s="7"/>
      <c r="AS56" s="7"/>
      <c r="AT56" s="7"/>
      <c r="AU56" s="7"/>
    </row>
    <row r="57" spans="1:47" customFormat="1" ht="18" customHeight="1" x14ac:dyDescent="0.15">
      <c r="A57" s="253"/>
      <c r="B57" s="252" t="s">
        <v>182</v>
      </c>
      <c r="C57" s="242" t="s">
        <v>2</v>
      </c>
      <c r="D57" s="242"/>
      <c r="E57" s="252" t="s">
        <v>175</v>
      </c>
      <c r="F57" s="255" t="s">
        <v>258</v>
      </c>
      <c r="G57" s="256"/>
      <c r="H57" s="256"/>
      <c r="I57" s="333"/>
      <c r="J57" s="334"/>
      <c r="K57" s="255" t="s">
        <v>259</v>
      </c>
      <c r="L57" s="340"/>
      <c r="M57" s="7"/>
      <c r="N57" s="1"/>
      <c r="O57" s="1"/>
      <c r="P57" s="7"/>
      <c r="Q57" s="8"/>
      <c r="R57" s="7"/>
      <c r="S57" s="7"/>
      <c r="T57" s="7"/>
      <c r="U57" s="7"/>
      <c r="V57" s="7"/>
      <c r="W57" s="7"/>
      <c r="X57" s="7"/>
      <c r="Y57" s="7"/>
      <c r="Z57" s="7"/>
      <c r="AA57" s="7"/>
      <c r="AD57" s="6"/>
      <c r="AG57" s="7"/>
      <c r="AH57" s="7"/>
      <c r="AI57" s="7"/>
      <c r="AJ57" s="7"/>
      <c r="AK57" s="7"/>
      <c r="AL57" s="7"/>
      <c r="AM57" s="7"/>
      <c r="AN57" s="7"/>
      <c r="AO57" s="7"/>
      <c r="AP57" s="7"/>
      <c r="AQ57" s="7"/>
      <c r="AR57" s="7"/>
      <c r="AS57" s="7"/>
      <c r="AT57" s="7"/>
      <c r="AU57" s="7"/>
    </row>
    <row r="58" spans="1:47" customFormat="1" ht="18" customHeight="1" thickBot="1" x14ac:dyDescent="0.2">
      <c r="A58" s="254"/>
      <c r="B58" s="243"/>
      <c r="C58" s="21" t="s">
        <v>10</v>
      </c>
      <c r="D58" s="21" t="s">
        <v>201</v>
      </c>
      <c r="E58" s="243"/>
      <c r="F58" s="271"/>
      <c r="G58" s="272"/>
      <c r="H58" s="272"/>
      <c r="I58" s="335"/>
      <c r="J58" s="336"/>
      <c r="K58" s="21" t="s">
        <v>557</v>
      </c>
      <c r="L58" s="102" t="s">
        <v>558</v>
      </c>
      <c r="M58" s="7"/>
      <c r="N58" s="1"/>
      <c r="O58" s="1"/>
      <c r="P58" s="25"/>
      <c r="Q58" s="38"/>
      <c r="R58" s="25"/>
      <c r="S58" s="25"/>
      <c r="T58" s="25"/>
      <c r="U58" s="25"/>
      <c r="V58" s="25"/>
      <c r="W58" s="25"/>
      <c r="X58" s="25"/>
      <c r="Y58" s="25"/>
      <c r="Z58" s="25"/>
      <c r="AA58" s="25"/>
      <c r="AB58" s="1"/>
      <c r="AC58" s="1"/>
      <c r="AD58" s="1"/>
      <c r="AG58" s="7"/>
      <c r="AH58" s="7"/>
      <c r="AI58" s="7"/>
      <c r="AJ58" s="7"/>
      <c r="AK58" s="7"/>
      <c r="AL58" s="7"/>
      <c r="AM58" s="7"/>
      <c r="AN58" s="7"/>
      <c r="AO58" s="7"/>
      <c r="AP58" s="7"/>
      <c r="AQ58" s="7"/>
      <c r="AR58" s="7"/>
      <c r="AS58" s="7"/>
      <c r="AT58" s="7"/>
      <c r="AU58" s="7"/>
    </row>
    <row r="59" spans="1:47" customFormat="1" ht="24" customHeight="1" thickTop="1" x14ac:dyDescent="0.15">
      <c r="A59" s="23">
        <v>31</v>
      </c>
      <c r="B59" s="85" t="str">
        <f>IF(ISBLANK(VLOOKUP($A59,種目処理!$AR$2:$BO$51,14)),"",VLOOKUP($A59,種目処理!$AR$2:$BO$51,14))</f>
        <v/>
      </c>
      <c r="C59" s="85" t="str">
        <f>IF(ISBLANK(VLOOKUP($A59,種目処理!$AR$2:$BO$51,15)),"",VLOOKUP($A59,種目処理!$AR$2:$BO$51,15))</f>
        <v/>
      </c>
      <c r="D59" s="85" t="str">
        <f>IF(ISBLANK(VLOOKUP($A59,種目処理!$AR$2:$BO$51,16)),"",VLOOKUP($A59,種目処理!$AR$2:$BO$51,16))</f>
        <v/>
      </c>
      <c r="E59" s="85" t="str">
        <f>IF(ISBLANK(VLOOKUP($A59,種目処理!$AR$2:$BO$51,17)),"",VLOOKUP($A59,種目処理!$AR$2:$BO$51,17))</f>
        <v/>
      </c>
      <c r="F59" s="89" t="str">
        <f>IF(ISBLANK(VLOOKUP($A59,種目処理!$AR$2:$BO$51,18)),"",VLOOKUP($A59,種目処理!$AR$2:$BO$51,18))</f>
        <v/>
      </c>
      <c r="G59" s="90" t="str">
        <f>IF(ISBLANK(VLOOKUP($A59,種目処理!$AR$2:$BO$51,19)),"",VLOOKUP($A59,種目処理!$AR$2:$BO$51,19))</f>
        <v/>
      </c>
      <c r="H59" s="93" t="str">
        <f>IF(ISBLANK(VLOOKUP($A59,種目処理!$AR$2:$BO$51,20)),"",VLOOKUP($A59,種目処理!$AR$2:$BO$51,20))</f>
        <v/>
      </c>
      <c r="I59" s="92" t="str">
        <f>IF(ISBLANK(VLOOKUP($A59,種目処理!$AR$2:$BO$51,21)),"",VLOOKUP($A59,種目処理!$AR$2:$BO$51,21))</f>
        <v/>
      </c>
      <c r="J59" s="93" t="str">
        <f>IF(ISBLANK(VLOOKUP($A59,種目処理!$AR$2:$BO$51,22)),"",VLOOKUP($A59,種目処理!$AR$2:$BO$51,22))</f>
        <v/>
      </c>
      <c r="K59" s="92" t="str">
        <f>IF(ISBLANK(VLOOKUP($A59,種目処理!$AR$2:$BO$51,23)),"",VLOOKUP($A59,種目処理!$AR$2:$BO$51,23))</f>
        <v/>
      </c>
      <c r="L59" s="104" t="str">
        <f>IF(ISBLANK(VLOOKUP($A59,種目処理!$AR$2:$BO$51,24)),"",VLOOKUP($A59,種目処理!$AR$2:$BO$51,24))</f>
        <v/>
      </c>
      <c r="M59" s="7"/>
      <c r="N59" s="1"/>
      <c r="O59" s="1"/>
      <c r="P59" s="3"/>
      <c r="Q59" s="39"/>
      <c r="R59" s="40"/>
      <c r="S59" s="40"/>
      <c r="T59" s="40"/>
      <c r="U59" s="41"/>
      <c r="V59" s="3"/>
      <c r="W59" s="3"/>
      <c r="X59" s="3"/>
      <c r="Y59" s="3"/>
      <c r="Z59" s="3"/>
      <c r="AA59" s="3"/>
      <c r="AB59" s="3"/>
      <c r="AC59" s="1"/>
      <c r="AD59" s="1"/>
      <c r="AG59" s="7"/>
      <c r="AH59" s="7"/>
      <c r="AI59" s="7"/>
      <c r="AJ59" s="7"/>
      <c r="AK59" s="7"/>
      <c r="AL59" s="7"/>
      <c r="AM59" s="7"/>
      <c r="AN59" s="7"/>
      <c r="AO59" s="7"/>
      <c r="AP59" s="7"/>
      <c r="AQ59" s="7"/>
      <c r="AR59" s="7"/>
      <c r="AS59" s="7"/>
      <c r="AT59" s="7"/>
      <c r="AU59" s="7"/>
    </row>
    <row r="60" spans="1:47" customFormat="1" ht="24" customHeight="1" x14ac:dyDescent="0.15">
      <c r="A60" s="23">
        <v>32</v>
      </c>
      <c r="B60" s="85" t="str">
        <f>IF(ISBLANK(VLOOKUP($A60,種目処理!$AR$2:$BO$51,14)),"",VLOOKUP($A60,種目処理!$AR$2:$BO$51,14))</f>
        <v/>
      </c>
      <c r="C60" s="85" t="str">
        <f>IF(ISBLANK(VLOOKUP($A60,種目処理!$AR$2:$BO$51,15)),"",VLOOKUP($A60,種目処理!$AR$2:$BO$51,15))</f>
        <v/>
      </c>
      <c r="D60" s="85" t="str">
        <f>IF(ISBLANK(VLOOKUP($A60,種目処理!$AR$2:$BO$51,16)),"",VLOOKUP($A60,種目処理!$AR$2:$BO$51,16))</f>
        <v/>
      </c>
      <c r="E60" s="85" t="str">
        <f>IF(ISBLANK(VLOOKUP($A60,種目処理!$AR$2:$BO$51,17)),"",VLOOKUP($A60,種目処理!$AR$2:$BO$51,17))</f>
        <v/>
      </c>
      <c r="F60" s="89" t="str">
        <f>IF(ISBLANK(VLOOKUP($A60,種目処理!$AR$2:$BO$51,18)),"",VLOOKUP($A60,種目処理!$AR$2:$BO$51,18))</f>
        <v/>
      </c>
      <c r="G60" s="90" t="str">
        <f>IF(ISBLANK(VLOOKUP($A60,種目処理!$AR$2:$BO$51,19)),"",VLOOKUP($A60,種目処理!$AR$2:$BO$51,19))</f>
        <v/>
      </c>
      <c r="H60" s="93" t="str">
        <f>IF(ISBLANK(VLOOKUP($A60,種目処理!$AR$2:$BO$51,20)),"",VLOOKUP($A60,種目処理!$AR$2:$BO$51,20))</f>
        <v/>
      </c>
      <c r="I60" s="92" t="str">
        <f>IF(ISBLANK(VLOOKUP($A60,種目処理!$AR$2:$BO$51,21)),"",VLOOKUP($A60,種目処理!$AR$2:$BO$51,21))</f>
        <v/>
      </c>
      <c r="J60" s="93" t="str">
        <f>IF(ISBLANK(VLOOKUP($A60,種目処理!$AR$2:$BO$51,22)),"",VLOOKUP($A60,種目処理!$AR$2:$BO$51,22))</f>
        <v/>
      </c>
      <c r="K60" s="92" t="str">
        <f>IF(ISBLANK(VLOOKUP($A60,種目処理!$AR$2:$BO$51,23)),"",VLOOKUP($A60,種目処理!$AR$2:$BO$51,23))</f>
        <v/>
      </c>
      <c r="L60" s="104" t="str">
        <f>IF(ISBLANK(VLOOKUP($A60,種目処理!$AR$2:$BO$51,24)),"",VLOOKUP($A60,種目処理!$AR$2:$BO$51,24))</f>
        <v/>
      </c>
      <c r="M60" s="7"/>
      <c r="N60" s="1"/>
      <c r="O60" s="1"/>
      <c r="P60" s="3"/>
      <c r="Q60" s="39"/>
      <c r="R60" s="40"/>
      <c r="S60" s="40"/>
      <c r="T60" s="40"/>
      <c r="U60" s="41"/>
      <c r="V60" s="3"/>
      <c r="W60" s="3"/>
      <c r="X60" s="3"/>
      <c r="Y60" s="3"/>
      <c r="Z60" s="3"/>
      <c r="AA60" s="3"/>
      <c r="AB60" s="3"/>
      <c r="AC60" s="1"/>
      <c r="AD60" s="1"/>
      <c r="AG60" s="7"/>
      <c r="AH60" s="7"/>
      <c r="AI60" s="7"/>
      <c r="AJ60" s="7"/>
      <c r="AK60" s="7"/>
      <c r="AL60" s="7"/>
      <c r="AM60" s="7"/>
      <c r="AN60" s="7"/>
      <c r="AO60" s="7"/>
      <c r="AP60" s="7"/>
      <c r="AQ60" s="7"/>
      <c r="AR60" s="7"/>
      <c r="AS60" s="7"/>
      <c r="AT60" s="7"/>
      <c r="AU60" s="7"/>
    </row>
    <row r="61" spans="1:47" customFormat="1" ht="24" customHeight="1" x14ac:dyDescent="0.15">
      <c r="A61" s="23">
        <v>33</v>
      </c>
      <c r="B61" s="85" t="str">
        <f>IF(ISBLANK(VLOOKUP($A61,種目処理!$AR$2:$BO$51,14)),"",VLOOKUP($A61,種目処理!$AR$2:$BO$51,14))</f>
        <v/>
      </c>
      <c r="C61" s="85" t="str">
        <f>IF(ISBLANK(VLOOKUP($A61,種目処理!$AR$2:$BO$51,15)),"",VLOOKUP($A61,種目処理!$AR$2:$BO$51,15))</f>
        <v/>
      </c>
      <c r="D61" s="85" t="str">
        <f>IF(ISBLANK(VLOOKUP($A61,種目処理!$AR$2:$BO$51,16)),"",VLOOKUP($A61,種目処理!$AR$2:$BO$51,16))</f>
        <v/>
      </c>
      <c r="E61" s="85" t="str">
        <f>IF(ISBLANK(VLOOKUP($A61,種目処理!$AR$2:$BO$51,17)),"",VLOOKUP($A61,種目処理!$AR$2:$BO$51,17))</f>
        <v/>
      </c>
      <c r="F61" s="89" t="str">
        <f>IF(ISBLANK(VLOOKUP($A61,種目処理!$AR$2:$BO$51,18)),"",VLOOKUP($A61,種目処理!$AR$2:$BO$51,18))</f>
        <v/>
      </c>
      <c r="G61" s="90" t="str">
        <f>IF(ISBLANK(VLOOKUP($A61,種目処理!$AR$2:$BO$51,19)),"",VLOOKUP($A61,種目処理!$AR$2:$BO$51,19))</f>
        <v/>
      </c>
      <c r="H61" s="93" t="str">
        <f>IF(ISBLANK(VLOOKUP($A61,種目処理!$AR$2:$BO$51,20)),"",VLOOKUP($A61,種目処理!$AR$2:$BO$51,20))</f>
        <v/>
      </c>
      <c r="I61" s="92" t="str">
        <f>IF(ISBLANK(VLOOKUP($A61,種目処理!$AR$2:$BO$51,21)),"",VLOOKUP($A61,種目処理!$AR$2:$BO$51,21))</f>
        <v/>
      </c>
      <c r="J61" s="93" t="str">
        <f>IF(ISBLANK(VLOOKUP($A61,種目処理!$AR$2:$BO$51,22)),"",VLOOKUP($A61,種目処理!$AR$2:$BO$51,22))</f>
        <v/>
      </c>
      <c r="K61" s="92" t="str">
        <f>IF(ISBLANK(VLOOKUP($A61,種目処理!$AR$2:$BO$51,23)),"",VLOOKUP($A61,種目処理!$AR$2:$BO$51,23))</f>
        <v/>
      </c>
      <c r="L61" s="104" t="str">
        <f>IF(ISBLANK(VLOOKUP($A61,種目処理!$AR$2:$BO$51,24)),"",VLOOKUP($A61,種目処理!$AR$2:$BO$51,24))</f>
        <v/>
      </c>
      <c r="M61" s="7"/>
      <c r="N61" s="1"/>
      <c r="O61" s="1"/>
      <c r="P61" s="3"/>
      <c r="Q61" s="39"/>
      <c r="R61" s="40"/>
      <c r="S61" s="40"/>
      <c r="T61" s="40"/>
      <c r="U61" s="41"/>
      <c r="V61" s="3"/>
      <c r="W61" s="3"/>
      <c r="X61" s="3"/>
      <c r="Y61" s="3"/>
      <c r="Z61" s="3"/>
      <c r="AA61" s="3"/>
      <c r="AB61" s="3"/>
      <c r="AC61" s="1"/>
      <c r="AD61" s="1"/>
      <c r="AG61" s="7"/>
      <c r="AH61" s="7"/>
      <c r="AI61" s="7"/>
      <c r="AJ61" s="7"/>
      <c r="AK61" s="7"/>
      <c r="AL61" s="7"/>
      <c r="AM61" s="7"/>
      <c r="AN61" s="7"/>
      <c r="AO61" s="7"/>
      <c r="AP61" s="7"/>
      <c r="AQ61" s="7"/>
      <c r="AR61" s="7"/>
      <c r="AS61" s="7"/>
      <c r="AT61" s="7"/>
      <c r="AU61" s="7"/>
    </row>
    <row r="62" spans="1:47" customFormat="1" ht="24" customHeight="1" x14ac:dyDescent="0.15">
      <c r="A62" s="23">
        <v>34</v>
      </c>
      <c r="B62" s="85" t="str">
        <f>IF(ISBLANK(VLOOKUP($A62,種目処理!$AR$2:$BO$51,14)),"",VLOOKUP($A62,種目処理!$AR$2:$BO$51,14))</f>
        <v/>
      </c>
      <c r="C62" s="85" t="str">
        <f>IF(ISBLANK(VLOOKUP($A62,種目処理!$AR$2:$BO$51,15)),"",VLOOKUP($A62,種目処理!$AR$2:$BO$51,15))</f>
        <v/>
      </c>
      <c r="D62" s="85" t="str">
        <f>IF(ISBLANK(VLOOKUP($A62,種目処理!$AR$2:$BO$51,16)),"",VLOOKUP($A62,種目処理!$AR$2:$BO$51,16))</f>
        <v/>
      </c>
      <c r="E62" s="85" t="str">
        <f>IF(ISBLANK(VLOOKUP($A62,種目処理!$AR$2:$BO$51,17)),"",VLOOKUP($A62,種目処理!$AR$2:$BO$51,17))</f>
        <v/>
      </c>
      <c r="F62" s="89" t="str">
        <f>IF(ISBLANK(VLOOKUP($A62,種目処理!$AR$2:$BO$51,18)),"",VLOOKUP($A62,種目処理!$AR$2:$BO$51,18))</f>
        <v/>
      </c>
      <c r="G62" s="90" t="str">
        <f>IF(ISBLANK(VLOOKUP($A62,種目処理!$AR$2:$BO$51,19)),"",VLOOKUP($A62,種目処理!$AR$2:$BO$51,19))</f>
        <v/>
      </c>
      <c r="H62" s="93" t="str">
        <f>IF(ISBLANK(VLOOKUP($A62,種目処理!$AR$2:$BO$51,20)),"",VLOOKUP($A62,種目処理!$AR$2:$BO$51,20))</f>
        <v/>
      </c>
      <c r="I62" s="92" t="str">
        <f>IF(ISBLANK(VLOOKUP($A62,種目処理!$AR$2:$BO$51,21)),"",VLOOKUP($A62,種目処理!$AR$2:$BO$51,21))</f>
        <v/>
      </c>
      <c r="J62" s="93" t="str">
        <f>IF(ISBLANK(VLOOKUP($A62,種目処理!$AR$2:$BO$51,22)),"",VLOOKUP($A62,種目処理!$AR$2:$BO$51,22))</f>
        <v/>
      </c>
      <c r="K62" s="92" t="str">
        <f>IF(ISBLANK(VLOOKUP($A62,種目処理!$AR$2:$BO$51,23)),"",VLOOKUP($A62,種目処理!$AR$2:$BO$51,23))</f>
        <v/>
      </c>
      <c r="L62" s="104" t="str">
        <f>IF(ISBLANK(VLOOKUP($A62,種目処理!$AR$2:$BO$51,24)),"",VLOOKUP($A62,種目処理!$AR$2:$BO$51,24))</f>
        <v/>
      </c>
      <c r="M62" s="7"/>
      <c r="N62" s="1"/>
      <c r="O62" s="1"/>
      <c r="P62" s="3"/>
      <c r="Q62" s="39"/>
      <c r="R62" s="40"/>
      <c r="S62" s="40"/>
      <c r="T62" s="40"/>
      <c r="U62" s="41"/>
      <c r="V62" s="3"/>
      <c r="W62" s="3"/>
      <c r="X62" s="3"/>
      <c r="Y62" s="3"/>
      <c r="Z62" s="3"/>
      <c r="AA62" s="3"/>
      <c r="AB62" s="3"/>
      <c r="AC62" s="1"/>
      <c r="AD62" s="1"/>
      <c r="AG62" s="7"/>
      <c r="AH62" s="7"/>
      <c r="AI62" s="7"/>
      <c r="AJ62" s="7"/>
      <c r="AK62" s="7"/>
      <c r="AL62" s="7"/>
      <c r="AM62" s="7"/>
      <c r="AN62" s="7"/>
      <c r="AO62" s="7"/>
      <c r="AP62" s="7"/>
      <c r="AQ62" s="7"/>
      <c r="AR62" s="7"/>
      <c r="AS62" s="7"/>
      <c r="AT62" s="7"/>
      <c r="AU62" s="7"/>
    </row>
    <row r="63" spans="1:47" customFormat="1" ht="24" customHeight="1" x14ac:dyDescent="0.15">
      <c r="A63" s="23">
        <v>35</v>
      </c>
      <c r="B63" s="85" t="str">
        <f>IF(ISBLANK(VLOOKUP($A63,種目処理!$AR$2:$BO$51,14)),"",VLOOKUP($A63,種目処理!$AR$2:$BO$51,14))</f>
        <v/>
      </c>
      <c r="C63" s="85" t="str">
        <f>IF(ISBLANK(VLOOKUP($A63,種目処理!$AR$2:$BO$51,15)),"",VLOOKUP($A63,種目処理!$AR$2:$BO$51,15))</f>
        <v/>
      </c>
      <c r="D63" s="85" t="str">
        <f>IF(ISBLANK(VLOOKUP($A63,種目処理!$AR$2:$BO$51,16)),"",VLOOKUP($A63,種目処理!$AR$2:$BO$51,16))</f>
        <v/>
      </c>
      <c r="E63" s="85" t="str">
        <f>IF(ISBLANK(VLOOKUP($A63,種目処理!$AR$2:$BO$51,17)),"",VLOOKUP($A63,種目処理!$AR$2:$BO$51,17))</f>
        <v/>
      </c>
      <c r="F63" s="89" t="str">
        <f>IF(ISBLANK(VLOOKUP($A63,種目処理!$AR$2:$BO$51,18)),"",VLOOKUP($A63,種目処理!$AR$2:$BO$51,18))</f>
        <v/>
      </c>
      <c r="G63" s="90" t="str">
        <f>IF(ISBLANK(VLOOKUP($A63,種目処理!$AR$2:$BO$51,19)),"",VLOOKUP($A63,種目処理!$AR$2:$BO$51,19))</f>
        <v/>
      </c>
      <c r="H63" s="93" t="str">
        <f>IF(ISBLANK(VLOOKUP($A63,種目処理!$AR$2:$BO$51,20)),"",VLOOKUP($A63,種目処理!$AR$2:$BO$51,20))</f>
        <v/>
      </c>
      <c r="I63" s="92" t="str">
        <f>IF(ISBLANK(VLOOKUP($A63,種目処理!$AR$2:$BO$51,21)),"",VLOOKUP($A63,種目処理!$AR$2:$BO$51,21))</f>
        <v/>
      </c>
      <c r="J63" s="93" t="str">
        <f>IF(ISBLANK(VLOOKUP($A63,種目処理!$AR$2:$BO$51,22)),"",VLOOKUP($A63,種目処理!$AR$2:$BO$51,22))</f>
        <v/>
      </c>
      <c r="K63" s="92" t="str">
        <f>IF(ISBLANK(VLOOKUP($A63,種目処理!$AR$2:$BO$51,23)),"",VLOOKUP($A63,種目処理!$AR$2:$BO$51,23))</f>
        <v/>
      </c>
      <c r="L63" s="104" t="str">
        <f>IF(ISBLANK(VLOOKUP($A63,種目処理!$AR$2:$BO$51,24)),"",VLOOKUP($A63,種目処理!$AR$2:$BO$51,24))</f>
        <v/>
      </c>
      <c r="M63" s="7"/>
      <c r="N63" s="1"/>
      <c r="O63" s="1"/>
      <c r="P63" s="3"/>
      <c r="Q63" s="39"/>
      <c r="R63" s="40"/>
      <c r="S63" s="40"/>
      <c r="T63" s="40"/>
      <c r="U63" s="41"/>
      <c r="V63" s="3"/>
      <c r="W63" s="3"/>
      <c r="X63" s="3"/>
      <c r="Y63" s="3"/>
      <c r="Z63" s="3"/>
      <c r="AA63" s="3"/>
      <c r="AB63" s="3"/>
      <c r="AC63" s="1"/>
      <c r="AD63" s="1"/>
      <c r="AG63" s="7"/>
      <c r="AH63" s="7"/>
      <c r="AI63" s="7"/>
      <c r="AJ63" s="7"/>
      <c r="AK63" s="7"/>
      <c r="AL63" s="7"/>
      <c r="AM63" s="7"/>
      <c r="AN63" s="7"/>
      <c r="AO63" s="7"/>
      <c r="AP63" s="7"/>
      <c r="AQ63" s="7"/>
      <c r="AR63" s="7"/>
      <c r="AS63" s="7"/>
      <c r="AT63" s="7"/>
      <c r="AU63" s="7"/>
    </row>
    <row r="64" spans="1:47" customFormat="1" ht="24" customHeight="1" x14ac:dyDescent="0.15">
      <c r="A64" s="23">
        <v>36</v>
      </c>
      <c r="B64" s="85" t="str">
        <f>IF(ISBLANK(VLOOKUP($A64,種目処理!$AR$2:$BO$51,14)),"",VLOOKUP($A64,種目処理!$AR$2:$BO$51,14))</f>
        <v/>
      </c>
      <c r="C64" s="85" t="str">
        <f>IF(ISBLANK(VLOOKUP($A64,種目処理!$AR$2:$BO$51,15)),"",VLOOKUP($A64,種目処理!$AR$2:$BO$51,15))</f>
        <v/>
      </c>
      <c r="D64" s="85" t="str">
        <f>IF(ISBLANK(VLOOKUP($A64,種目処理!$AR$2:$BO$51,16)),"",VLOOKUP($A64,種目処理!$AR$2:$BO$51,16))</f>
        <v/>
      </c>
      <c r="E64" s="85" t="str">
        <f>IF(ISBLANK(VLOOKUP($A64,種目処理!$AR$2:$BO$51,17)),"",VLOOKUP($A64,種目処理!$AR$2:$BO$51,17))</f>
        <v/>
      </c>
      <c r="F64" s="89" t="str">
        <f>IF(ISBLANK(VLOOKUP($A64,種目処理!$AR$2:$BO$51,18)),"",VLOOKUP($A64,種目処理!$AR$2:$BO$51,18))</f>
        <v/>
      </c>
      <c r="G64" s="90" t="str">
        <f>IF(ISBLANK(VLOOKUP($A64,種目処理!$AR$2:$BO$51,19)),"",VLOOKUP($A64,種目処理!$AR$2:$BO$51,19))</f>
        <v/>
      </c>
      <c r="H64" s="93" t="str">
        <f>IF(ISBLANK(VLOOKUP($A64,種目処理!$AR$2:$BO$51,20)),"",VLOOKUP($A64,種目処理!$AR$2:$BO$51,20))</f>
        <v/>
      </c>
      <c r="I64" s="92" t="str">
        <f>IF(ISBLANK(VLOOKUP($A64,種目処理!$AR$2:$BO$51,21)),"",VLOOKUP($A64,種目処理!$AR$2:$BO$51,21))</f>
        <v/>
      </c>
      <c r="J64" s="93" t="str">
        <f>IF(ISBLANK(VLOOKUP($A64,種目処理!$AR$2:$BO$51,22)),"",VLOOKUP($A64,種目処理!$AR$2:$BO$51,22))</f>
        <v/>
      </c>
      <c r="K64" s="92" t="str">
        <f>IF(ISBLANK(VLOOKUP($A64,種目処理!$AR$2:$BO$51,23)),"",VLOOKUP($A64,種目処理!$AR$2:$BO$51,23))</f>
        <v/>
      </c>
      <c r="L64" s="104" t="str">
        <f>IF(ISBLANK(VLOOKUP($A64,種目処理!$AR$2:$BO$51,24)),"",VLOOKUP($A64,種目処理!$AR$2:$BO$51,24))</f>
        <v/>
      </c>
      <c r="M64" s="7"/>
      <c r="N64" s="1"/>
      <c r="O64" s="1"/>
      <c r="P64" s="3"/>
      <c r="Q64" s="39"/>
      <c r="R64" s="40"/>
      <c r="S64" s="40"/>
      <c r="T64" s="40"/>
      <c r="U64" s="41"/>
      <c r="V64" s="3"/>
      <c r="W64" s="3"/>
      <c r="X64" s="3"/>
      <c r="Y64" s="3"/>
      <c r="Z64" s="3"/>
      <c r="AA64" s="3"/>
      <c r="AB64" s="3"/>
      <c r="AC64" s="1"/>
      <c r="AD64" s="1"/>
      <c r="AG64" s="7"/>
      <c r="AH64" s="7"/>
      <c r="AI64" s="7"/>
      <c r="AJ64" s="7"/>
      <c r="AK64" s="7"/>
      <c r="AL64" s="7"/>
      <c r="AM64" s="7"/>
      <c r="AN64" s="7"/>
      <c r="AO64" s="7"/>
      <c r="AP64" s="7"/>
      <c r="AQ64" s="7"/>
      <c r="AR64" s="7"/>
      <c r="AS64" s="7"/>
      <c r="AT64" s="7"/>
      <c r="AU64" s="7"/>
    </row>
    <row r="65" spans="1:47" customFormat="1" ht="24" customHeight="1" x14ac:dyDescent="0.15">
      <c r="A65" s="23">
        <v>37</v>
      </c>
      <c r="B65" s="85" t="str">
        <f>IF(ISBLANK(VLOOKUP($A65,種目処理!$AR$2:$BO$51,14)),"",VLOOKUP($A65,種目処理!$AR$2:$BO$51,14))</f>
        <v/>
      </c>
      <c r="C65" s="85" t="str">
        <f>IF(ISBLANK(VLOOKUP($A65,種目処理!$AR$2:$BO$51,15)),"",VLOOKUP($A65,種目処理!$AR$2:$BO$51,15))</f>
        <v/>
      </c>
      <c r="D65" s="85" t="str">
        <f>IF(ISBLANK(VLOOKUP($A65,種目処理!$AR$2:$BO$51,16)),"",VLOOKUP($A65,種目処理!$AR$2:$BO$51,16))</f>
        <v/>
      </c>
      <c r="E65" s="85" t="str">
        <f>IF(ISBLANK(VLOOKUP($A65,種目処理!$AR$2:$BO$51,17)),"",VLOOKUP($A65,種目処理!$AR$2:$BO$51,17))</f>
        <v/>
      </c>
      <c r="F65" s="89" t="str">
        <f>IF(ISBLANK(VLOOKUP($A65,種目処理!$AR$2:$BO$51,18)),"",VLOOKUP($A65,種目処理!$AR$2:$BO$51,18))</f>
        <v/>
      </c>
      <c r="G65" s="90" t="str">
        <f>IF(ISBLANK(VLOOKUP($A65,種目処理!$AR$2:$BO$51,19)),"",VLOOKUP($A65,種目処理!$AR$2:$BO$51,19))</f>
        <v/>
      </c>
      <c r="H65" s="93" t="str">
        <f>IF(ISBLANK(VLOOKUP($A65,種目処理!$AR$2:$BO$51,20)),"",VLOOKUP($A65,種目処理!$AR$2:$BO$51,20))</f>
        <v/>
      </c>
      <c r="I65" s="92" t="str">
        <f>IF(ISBLANK(VLOOKUP($A65,種目処理!$AR$2:$BO$51,21)),"",VLOOKUP($A65,種目処理!$AR$2:$BO$51,21))</f>
        <v/>
      </c>
      <c r="J65" s="93" t="str">
        <f>IF(ISBLANK(VLOOKUP($A65,種目処理!$AR$2:$BO$51,22)),"",VLOOKUP($A65,種目処理!$AR$2:$BO$51,22))</f>
        <v/>
      </c>
      <c r="K65" s="92" t="str">
        <f>IF(ISBLANK(VLOOKUP($A65,種目処理!$AR$2:$BO$51,23)),"",VLOOKUP($A65,種目処理!$AR$2:$BO$51,23))</f>
        <v/>
      </c>
      <c r="L65" s="104" t="str">
        <f>IF(ISBLANK(VLOOKUP($A65,種目処理!$AR$2:$BO$51,24)),"",VLOOKUP($A65,種目処理!$AR$2:$BO$51,24))</f>
        <v/>
      </c>
      <c r="M65" s="7"/>
      <c r="N65" s="1"/>
      <c r="O65" s="1"/>
      <c r="P65" s="3"/>
      <c r="Q65" s="39"/>
      <c r="R65" s="40"/>
      <c r="S65" s="40"/>
      <c r="T65" s="40"/>
      <c r="U65" s="41"/>
      <c r="V65" s="3"/>
      <c r="W65" s="3"/>
      <c r="X65" s="3"/>
      <c r="Y65" s="3"/>
      <c r="Z65" s="3"/>
      <c r="AA65" s="3"/>
      <c r="AB65" s="3"/>
      <c r="AC65" s="1"/>
      <c r="AD65" s="1"/>
      <c r="AG65" s="7"/>
      <c r="AH65" s="7"/>
      <c r="AI65" s="7"/>
      <c r="AJ65" s="7"/>
      <c r="AK65" s="7"/>
      <c r="AL65" s="7"/>
      <c r="AM65" s="7"/>
      <c r="AN65" s="7"/>
      <c r="AO65" s="7"/>
      <c r="AP65" s="7"/>
      <c r="AQ65" s="7"/>
      <c r="AR65" s="7"/>
      <c r="AS65" s="7"/>
      <c r="AT65" s="7"/>
      <c r="AU65" s="7"/>
    </row>
    <row r="66" spans="1:47" customFormat="1" ht="24" customHeight="1" x14ac:dyDescent="0.15">
      <c r="A66" s="23">
        <v>38</v>
      </c>
      <c r="B66" s="85" t="str">
        <f>IF(ISBLANK(VLOOKUP($A66,種目処理!$AR$2:$BO$51,14)),"",VLOOKUP($A66,種目処理!$AR$2:$BO$51,14))</f>
        <v/>
      </c>
      <c r="C66" s="85" t="str">
        <f>IF(ISBLANK(VLOOKUP($A66,種目処理!$AR$2:$BO$51,15)),"",VLOOKUP($A66,種目処理!$AR$2:$BO$51,15))</f>
        <v/>
      </c>
      <c r="D66" s="85" t="str">
        <f>IF(ISBLANK(VLOOKUP($A66,種目処理!$AR$2:$BO$51,16)),"",VLOOKUP($A66,種目処理!$AR$2:$BO$51,16))</f>
        <v/>
      </c>
      <c r="E66" s="85" t="str">
        <f>IF(ISBLANK(VLOOKUP($A66,種目処理!$AR$2:$BO$51,17)),"",VLOOKUP($A66,種目処理!$AR$2:$BO$51,17))</f>
        <v/>
      </c>
      <c r="F66" s="89" t="str">
        <f>IF(ISBLANK(VLOOKUP($A66,種目処理!$AR$2:$BO$51,18)),"",VLOOKUP($A66,種目処理!$AR$2:$BO$51,18))</f>
        <v/>
      </c>
      <c r="G66" s="90" t="str">
        <f>IF(ISBLANK(VLOOKUP($A66,種目処理!$AR$2:$BO$51,19)),"",VLOOKUP($A66,種目処理!$AR$2:$BO$51,19))</f>
        <v/>
      </c>
      <c r="H66" s="93" t="str">
        <f>IF(ISBLANK(VLOOKUP($A66,種目処理!$AR$2:$BO$51,20)),"",VLOOKUP($A66,種目処理!$AR$2:$BO$51,20))</f>
        <v/>
      </c>
      <c r="I66" s="92" t="str">
        <f>IF(ISBLANK(VLOOKUP($A66,種目処理!$AR$2:$BO$51,21)),"",VLOOKUP($A66,種目処理!$AR$2:$BO$51,21))</f>
        <v/>
      </c>
      <c r="J66" s="93" t="str">
        <f>IF(ISBLANK(VLOOKUP($A66,種目処理!$AR$2:$BO$51,22)),"",VLOOKUP($A66,種目処理!$AR$2:$BO$51,22))</f>
        <v/>
      </c>
      <c r="K66" s="92" t="str">
        <f>IF(ISBLANK(VLOOKUP($A66,種目処理!$AR$2:$BO$51,23)),"",VLOOKUP($A66,種目処理!$AR$2:$BO$51,23))</f>
        <v/>
      </c>
      <c r="L66" s="104" t="str">
        <f>IF(ISBLANK(VLOOKUP($A66,種目処理!$AR$2:$BO$51,24)),"",VLOOKUP($A66,種目処理!$AR$2:$BO$51,24))</f>
        <v/>
      </c>
      <c r="M66" s="7"/>
      <c r="N66" s="1"/>
      <c r="O66" s="1"/>
      <c r="P66" s="3"/>
      <c r="Q66" s="39"/>
      <c r="R66" s="40"/>
      <c r="S66" s="40"/>
      <c r="T66" s="40"/>
      <c r="U66" s="41"/>
      <c r="V66" s="3"/>
      <c r="W66" s="3"/>
      <c r="X66" s="3"/>
      <c r="Y66" s="3"/>
      <c r="Z66" s="3"/>
      <c r="AA66" s="3"/>
      <c r="AB66" s="3"/>
      <c r="AC66" s="1"/>
      <c r="AD66" s="1"/>
      <c r="AG66" s="7"/>
      <c r="AH66" s="7"/>
      <c r="AI66" s="7"/>
      <c r="AJ66" s="7"/>
      <c r="AK66" s="7"/>
      <c r="AL66" s="7"/>
      <c r="AM66" s="7"/>
      <c r="AN66" s="7"/>
      <c r="AO66" s="7"/>
      <c r="AP66" s="7"/>
      <c r="AQ66" s="7"/>
      <c r="AR66" s="7"/>
      <c r="AS66" s="7"/>
      <c r="AT66" s="7"/>
      <c r="AU66" s="7"/>
    </row>
    <row r="67" spans="1:47" customFormat="1" ht="24" customHeight="1" x14ac:dyDescent="0.15">
      <c r="A67" s="23">
        <v>39</v>
      </c>
      <c r="B67" s="85" t="str">
        <f>IF(ISBLANK(VLOOKUP($A67,種目処理!$AR$2:$BO$51,14)),"",VLOOKUP($A67,種目処理!$AR$2:$BO$51,14))</f>
        <v/>
      </c>
      <c r="C67" s="85" t="str">
        <f>IF(ISBLANK(VLOOKUP($A67,種目処理!$AR$2:$BO$51,15)),"",VLOOKUP($A67,種目処理!$AR$2:$BO$51,15))</f>
        <v/>
      </c>
      <c r="D67" s="85" t="str">
        <f>IF(ISBLANK(VLOOKUP($A67,種目処理!$AR$2:$BO$51,16)),"",VLOOKUP($A67,種目処理!$AR$2:$BO$51,16))</f>
        <v/>
      </c>
      <c r="E67" s="85" t="str">
        <f>IF(ISBLANK(VLOOKUP($A67,種目処理!$AR$2:$BO$51,17)),"",VLOOKUP($A67,種目処理!$AR$2:$BO$51,17))</f>
        <v/>
      </c>
      <c r="F67" s="89" t="str">
        <f>IF(ISBLANK(VLOOKUP($A67,種目処理!$AR$2:$BO$51,18)),"",VLOOKUP($A67,種目処理!$AR$2:$BO$51,18))</f>
        <v/>
      </c>
      <c r="G67" s="90" t="str">
        <f>IF(ISBLANK(VLOOKUP($A67,種目処理!$AR$2:$BO$51,19)),"",VLOOKUP($A67,種目処理!$AR$2:$BO$51,19))</f>
        <v/>
      </c>
      <c r="H67" s="93" t="str">
        <f>IF(ISBLANK(VLOOKUP($A67,種目処理!$AR$2:$BO$51,20)),"",VLOOKUP($A67,種目処理!$AR$2:$BO$51,20))</f>
        <v/>
      </c>
      <c r="I67" s="92" t="str">
        <f>IF(ISBLANK(VLOOKUP($A67,種目処理!$AR$2:$BO$51,21)),"",VLOOKUP($A67,種目処理!$AR$2:$BO$51,21))</f>
        <v/>
      </c>
      <c r="J67" s="93" t="str">
        <f>IF(ISBLANK(VLOOKUP($A67,種目処理!$AR$2:$BO$51,22)),"",VLOOKUP($A67,種目処理!$AR$2:$BO$51,22))</f>
        <v/>
      </c>
      <c r="K67" s="92" t="str">
        <f>IF(ISBLANK(VLOOKUP($A67,種目処理!$AR$2:$BO$51,23)),"",VLOOKUP($A67,種目処理!$AR$2:$BO$51,23))</f>
        <v/>
      </c>
      <c r="L67" s="104" t="str">
        <f>IF(ISBLANK(VLOOKUP($A67,種目処理!$AR$2:$BO$51,24)),"",VLOOKUP($A67,種目処理!$AR$2:$BO$51,24))</f>
        <v/>
      </c>
      <c r="M67" s="7"/>
      <c r="N67" s="1"/>
      <c r="O67" s="1"/>
      <c r="P67" s="3"/>
      <c r="Q67" s="39"/>
      <c r="R67" s="40"/>
      <c r="S67" s="40"/>
      <c r="T67" s="40"/>
      <c r="U67" s="41"/>
      <c r="V67" s="3"/>
      <c r="W67" s="3"/>
      <c r="X67" s="3"/>
      <c r="Y67" s="3"/>
      <c r="Z67" s="3"/>
      <c r="AA67" s="3"/>
      <c r="AB67" s="3"/>
      <c r="AC67" s="1"/>
      <c r="AD67" s="1"/>
      <c r="AG67" s="7"/>
      <c r="AH67" s="7"/>
      <c r="AI67" s="7"/>
      <c r="AJ67" s="7"/>
      <c r="AK67" s="7"/>
      <c r="AL67" s="7"/>
      <c r="AM67" s="7"/>
      <c r="AN67" s="7"/>
      <c r="AO67" s="7"/>
      <c r="AP67" s="7"/>
      <c r="AQ67" s="7"/>
      <c r="AR67" s="7"/>
      <c r="AS67" s="7"/>
      <c r="AT67" s="7"/>
      <c r="AU67" s="7"/>
    </row>
    <row r="68" spans="1:47" customFormat="1" ht="24" customHeight="1" x14ac:dyDescent="0.15">
      <c r="A68" s="23">
        <v>40</v>
      </c>
      <c r="B68" s="85" t="str">
        <f>IF(ISBLANK(VLOOKUP($A68,種目処理!$AR$2:$BO$51,14)),"",VLOOKUP($A68,種目処理!$AR$2:$BO$51,14))</f>
        <v/>
      </c>
      <c r="C68" s="85" t="str">
        <f>IF(ISBLANK(VLOOKUP($A68,種目処理!$AR$2:$BO$51,15)),"",VLOOKUP($A68,種目処理!$AR$2:$BO$51,15))</f>
        <v/>
      </c>
      <c r="D68" s="85" t="str">
        <f>IF(ISBLANK(VLOOKUP($A68,種目処理!$AR$2:$BO$51,16)),"",VLOOKUP($A68,種目処理!$AR$2:$BO$51,16))</f>
        <v/>
      </c>
      <c r="E68" s="85" t="str">
        <f>IF(ISBLANK(VLOOKUP($A68,種目処理!$AR$2:$BO$51,17)),"",VLOOKUP($A68,種目処理!$AR$2:$BO$51,17))</f>
        <v/>
      </c>
      <c r="F68" s="89" t="str">
        <f>IF(ISBLANK(VLOOKUP($A68,種目処理!$AR$2:$BO$51,18)),"",VLOOKUP($A68,種目処理!$AR$2:$BO$51,18))</f>
        <v/>
      </c>
      <c r="G68" s="90" t="str">
        <f>IF(ISBLANK(VLOOKUP($A68,種目処理!$AR$2:$BO$51,19)),"",VLOOKUP($A68,種目処理!$AR$2:$BO$51,19))</f>
        <v/>
      </c>
      <c r="H68" s="93" t="str">
        <f>IF(ISBLANK(VLOOKUP($A68,種目処理!$AR$2:$BO$51,20)),"",VLOOKUP($A68,種目処理!$AR$2:$BO$51,20))</f>
        <v/>
      </c>
      <c r="I68" s="92" t="str">
        <f>IF(ISBLANK(VLOOKUP($A68,種目処理!$AR$2:$BO$51,21)),"",VLOOKUP($A68,種目処理!$AR$2:$BO$51,21))</f>
        <v/>
      </c>
      <c r="J68" s="93" t="str">
        <f>IF(ISBLANK(VLOOKUP($A68,種目処理!$AR$2:$BO$51,22)),"",VLOOKUP($A68,種目処理!$AR$2:$BO$51,22))</f>
        <v/>
      </c>
      <c r="K68" s="92" t="str">
        <f>IF(ISBLANK(VLOOKUP($A68,種目処理!$AR$2:$BO$51,23)),"",VLOOKUP($A68,種目処理!$AR$2:$BO$51,23))</f>
        <v/>
      </c>
      <c r="L68" s="104" t="str">
        <f>IF(ISBLANK(VLOOKUP($A68,種目処理!$AR$2:$BO$51,24)),"",VLOOKUP($A68,種目処理!$AR$2:$BO$51,24))</f>
        <v/>
      </c>
      <c r="M68" s="7"/>
      <c r="N68" s="1"/>
      <c r="O68" s="1"/>
      <c r="P68" s="3"/>
      <c r="Q68" s="39"/>
      <c r="R68" s="40"/>
      <c r="S68" s="40"/>
      <c r="T68" s="40"/>
      <c r="U68" s="41"/>
      <c r="V68" s="3"/>
      <c r="W68" s="3"/>
      <c r="X68" s="3"/>
      <c r="Y68" s="3"/>
      <c r="Z68" s="3"/>
      <c r="AA68" s="3"/>
      <c r="AB68" s="3"/>
      <c r="AC68" s="1"/>
      <c r="AD68" s="1"/>
      <c r="AG68" s="7"/>
      <c r="AH68" s="7"/>
      <c r="AI68" s="7"/>
      <c r="AJ68" s="7"/>
      <c r="AK68" s="7"/>
      <c r="AL68" s="7"/>
      <c r="AM68" s="7"/>
      <c r="AN68" s="7"/>
      <c r="AO68" s="7"/>
      <c r="AP68" s="7"/>
      <c r="AQ68" s="7"/>
      <c r="AR68" s="7"/>
      <c r="AS68" s="7"/>
      <c r="AT68" s="7"/>
      <c r="AU68" s="7"/>
    </row>
    <row r="69" spans="1:47" customFormat="1" ht="24" customHeight="1" x14ac:dyDescent="0.15">
      <c r="A69" s="23">
        <v>41</v>
      </c>
      <c r="B69" s="85" t="str">
        <f>IF(ISBLANK(VLOOKUP($A69,種目処理!$AR$2:$BO$51,14)),"",VLOOKUP($A69,種目処理!$AR$2:$BO$51,14))</f>
        <v/>
      </c>
      <c r="C69" s="85" t="str">
        <f>IF(ISBLANK(VLOOKUP($A69,種目処理!$AR$2:$BO$51,15)),"",VLOOKUP($A69,種目処理!$AR$2:$BO$51,15))</f>
        <v/>
      </c>
      <c r="D69" s="85" t="str">
        <f>IF(ISBLANK(VLOOKUP($A69,種目処理!$AR$2:$BO$51,16)),"",VLOOKUP($A69,種目処理!$AR$2:$BO$51,16))</f>
        <v/>
      </c>
      <c r="E69" s="85" t="str">
        <f>IF(ISBLANK(VLOOKUP($A69,種目処理!$AR$2:$BO$51,17)),"",VLOOKUP($A69,種目処理!$AR$2:$BO$51,17))</f>
        <v/>
      </c>
      <c r="F69" s="89" t="str">
        <f>IF(ISBLANK(VLOOKUP($A69,種目処理!$AR$2:$BO$51,18)),"",VLOOKUP($A69,種目処理!$AR$2:$BO$51,18))</f>
        <v/>
      </c>
      <c r="G69" s="90" t="str">
        <f>IF(ISBLANK(VLOOKUP($A69,種目処理!$AR$2:$BO$51,19)),"",VLOOKUP($A69,種目処理!$AR$2:$BO$51,19))</f>
        <v/>
      </c>
      <c r="H69" s="93" t="str">
        <f>IF(ISBLANK(VLOOKUP($A69,種目処理!$AR$2:$BO$51,20)),"",VLOOKUP($A69,種目処理!$AR$2:$BO$51,20))</f>
        <v/>
      </c>
      <c r="I69" s="92" t="str">
        <f>IF(ISBLANK(VLOOKUP($A69,種目処理!$AR$2:$BO$51,21)),"",VLOOKUP($A69,種目処理!$AR$2:$BO$51,21))</f>
        <v/>
      </c>
      <c r="J69" s="93" t="str">
        <f>IF(ISBLANK(VLOOKUP($A69,種目処理!$AR$2:$BO$51,22)),"",VLOOKUP($A69,種目処理!$AR$2:$BO$51,22))</f>
        <v/>
      </c>
      <c r="K69" s="92" t="str">
        <f>IF(ISBLANK(VLOOKUP($A69,種目処理!$AR$2:$BO$51,23)),"",VLOOKUP($A69,種目処理!$AR$2:$BO$51,23))</f>
        <v/>
      </c>
      <c r="L69" s="104" t="str">
        <f>IF(ISBLANK(VLOOKUP($A69,種目処理!$AR$2:$BO$51,24)),"",VLOOKUP($A69,種目処理!$AR$2:$BO$51,24))</f>
        <v/>
      </c>
      <c r="M69" s="7"/>
      <c r="N69" s="1"/>
      <c r="O69" s="1"/>
      <c r="P69" s="3"/>
      <c r="Q69" s="39"/>
      <c r="R69" s="40"/>
      <c r="S69" s="40"/>
      <c r="T69" s="40"/>
      <c r="U69" s="41"/>
      <c r="V69" s="3"/>
      <c r="W69" s="3"/>
      <c r="X69" s="3"/>
      <c r="Y69" s="3"/>
      <c r="Z69" s="3"/>
      <c r="AA69" s="3"/>
      <c r="AB69" s="3"/>
      <c r="AC69" s="1"/>
      <c r="AD69" s="1"/>
      <c r="AG69" s="7"/>
      <c r="AH69" s="7"/>
      <c r="AI69" s="7"/>
      <c r="AJ69" s="7"/>
      <c r="AK69" s="7"/>
      <c r="AL69" s="7"/>
      <c r="AM69" s="7"/>
      <c r="AN69" s="7"/>
      <c r="AO69" s="7"/>
      <c r="AP69" s="7"/>
      <c r="AQ69" s="7"/>
      <c r="AR69" s="7"/>
      <c r="AS69" s="7"/>
      <c r="AT69" s="7"/>
      <c r="AU69" s="7"/>
    </row>
    <row r="70" spans="1:47" customFormat="1" ht="24" customHeight="1" x14ac:dyDescent="0.15">
      <c r="A70" s="23">
        <v>42</v>
      </c>
      <c r="B70" s="85" t="str">
        <f>IF(ISBLANK(VLOOKUP($A70,種目処理!$AR$2:$BO$51,14)),"",VLOOKUP($A70,種目処理!$AR$2:$BO$51,14))</f>
        <v/>
      </c>
      <c r="C70" s="85" t="str">
        <f>IF(ISBLANK(VLOOKUP($A70,種目処理!$AR$2:$BO$51,15)),"",VLOOKUP($A70,種目処理!$AR$2:$BO$51,15))</f>
        <v/>
      </c>
      <c r="D70" s="85" t="str">
        <f>IF(ISBLANK(VLOOKUP($A70,種目処理!$AR$2:$BO$51,16)),"",VLOOKUP($A70,種目処理!$AR$2:$BO$51,16))</f>
        <v/>
      </c>
      <c r="E70" s="85" t="str">
        <f>IF(ISBLANK(VLOOKUP($A70,種目処理!$AR$2:$BO$51,17)),"",VLOOKUP($A70,種目処理!$AR$2:$BO$51,17))</f>
        <v/>
      </c>
      <c r="F70" s="89" t="str">
        <f>IF(ISBLANK(VLOOKUP($A70,種目処理!$AR$2:$BO$51,18)),"",VLOOKUP($A70,種目処理!$AR$2:$BO$51,18))</f>
        <v/>
      </c>
      <c r="G70" s="90" t="str">
        <f>IF(ISBLANK(VLOOKUP($A70,種目処理!$AR$2:$BO$51,19)),"",VLOOKUP($A70,種目処理!$AR$2:$BO$51,19))</f>
        <v/>
      </c>
      <c r="H70" s="93" t="str">
        <f>IF(ISBLANK(VLOOKUP($A70,種目処理!$AR$2:$BO$51,20)),"",VLOOKUP($A70,種目処理!$AR$2:$BO$51,20))</f>
        <v/>
      </c>
      <c r="I70" s="92" t="str">
        <f>IF(ISBLANK(VLOOKUP($A70,種目処理!$AR$2:$BO$51,21)),"",VLOOKUP($A70,種目処理!$AR$2:$BO$51,21))</f>
        <v/>
      </c>
      <c r="J70" s="93" t="str">
        <f>IF(ISBLANK(VLOOKUP($A70,種目処理!$AR$2:$BO$51,22)),"",VLOOKUP($A70,種目処理!$AR$2:$BO$51,22))</f>
        <v/>
      </c>
      <c r="K70" s="92" t="str">
        <f>IF(ISBLANK(VLOOKUP($A70,種目処理!$AR$2:$BO$51,23)),"",VLOOKUP($A70,種目処理!$AR$2:$BO$51,23))</f>
        <v/>
      </c>
      <c r="L70" s="104" t="str">
        <f>IF(ISBLANK(VLOOKUP($A70,種目処理!$AR$2:$BO$51,24)),"",VLOOKUP($A70,種目処理!$AR$2:$BO$51,24))</f>
        <v/>
      </c>
      <c r="M70" s="7"/>
      <c r="N70" s="1"/>
      <c r="O70" s="1"/>
      <c r="P70" s="3"/>
      <c r="Q70" s="39"/>
      <c r="R70" s="40"/>
      <c r="S70" s="40"/>
      <c r="T70" s="40"/>
      <c r="U70" s="41"/>
      <c r="V70" s="3"/>
      <c r="W70" s="3"/>
      <c r="X70" s="3"/>
      <c r="Y70" s="3"/>
      <c r="Z70" s="3"/>
      <c r="AA70" s="3"/>
      <c r="AB70" s="3"/>
      <c r="AC70" s="1"/>
      <c r="AD70" s="1"/>
      <c r="AG70" s="7"/>
      <c r="AH70" s="7"/>
      <c r="AI70" s="7"/>
      <c r="AJ70" s="7"/>
      <c r="AK70" s="7"/>
      <c r="AL70" s="7"/>
      <c r="AM70" s="7"/>
      <c r="AN70" s="7"/>
      <c r="AO70" s="7"/>
      <c r="AP70" s="7"/>
      <c r="AQ70" s="7"/>
      <c r="AR70" s="7"/>
      <c r="AS70" s="7"/>
      <c r="AT70" s="7"/>
      <c r="AU70" s="7"/>
    </row>
    <row r="71" spans="1:47" customFormat="1" ht="24" customHeight="1" x14ac:dyDescent="0.15">
      <c r="A71" s="23">
        <v>43</v>
      </c>
      <c r="B71" s="85" t="str">
        <f>IF(ISBLANK(VLOOKUP($A71,種目処理!$AR$2:$BO$51,14)),"",VLOOKUP($A71,種目処理!$AR$2:$BO$51,14))</f>
        <v/>
      </c>
      <c r="C71" s="85" t="str">
        <f>IF(ISBLANK(VLOOKUP($A71,種目処理!$AR$2:$BO$51,15)),"",VLOOKUP($A71,種目処理!$AR$2:$BO$51,15))</f>
        <v/>
      </c>
      <c r="D71" s="85" t="str">
        <f>IF(ISBLANK(VLOOKUP($A71,種目処理!$AR$2:$BO$51,16)),"",VLOOKUP($A71,種目処理!$AR$2:$BO$51,16))</f>
        <v/>
      </c>
      <c r="E71" s="85" t="str">
        <f>IF(ISBLANK(VLOOKUP($A71,種目処理!$AR$2:$BO$51,17)),"",VLOOKUP($A71,種目処理!$AR$2:$BO$51,17))</f>
        <v/>
      </c>
      <c r="F71" s="89" t="str">
        <f>IF(ISBLANK(VLOOKUP($A71,種目処理!$AR$2:$BO$51,18)),"",VLOOKUP($A71,種目処理!$AR$2:$BO$51,18))</f>
        <v/>
      </c>
      <c r="G71" s="90" t="str">
        <f>IF(ISBLANK(VLOOKUP($A71,種目処理!$AR$2:$BO$51,19)),"",VLOOKUP($A71,種目処理!$AR$2:$BO$51,19))</f>
        <v/>
      </c>
      <c r="H71" s="93" t="str">
        <f>IF(ISBLANK(VLOOKUP($A71,種目処理!$AR$2:$BO$51,20)),"",VLOOKUP($A71,種目処理!$AR$2:$BO$51,20))</f>
        <v/>
      </c>
      <c r="I71" s="92" t="str">
        <f>IF(ISBLANK(VLOOKUP($A71,種目処理!$AR$2:$BO$51,21)),"",VLOOKUP($A71,種目処理!$AR$2:$BO$51,21))</f>
        <v/>
      </c>
      <c r="J71" s="93" t="str">
        <f>IF(ISBLANK(VLOOKUP($A71,種目処理!$AR$2:$BO$51,22)),"",VLOOKUP($A71,種目処理!$AR$2:$BO$51,22))</f>
        <v/>
      </c>
      <c r="K71" s="92" t="str">
        <f>IF(ISBLANK(VLOOKUP($A71,種目処理!$AR$2:$BO$51,23)),"",VLOOKUP($A71,種目処理!$AR$2:$BO$51,23))</f>
        <v/>
      </c>
      <c r="L71" s="104" t="str">
        <f>IF(ISBLANK(VLOOKUP($A71,種目処理!$AR$2:$BO$51,24)),"",VLOOKUP($A71,種目処理!$AR$2:$BO$51,24))</f>
        <v/>
      </c>
      <c r="M71" s="7"/>
      <c r="N71" s="1"/>
      <c r="O71" s="1"/>
      <c r="P71" s="3"/>
      <c r="Q71" s="39"/>
      <c r="R71" s="40"/>
      <c r="S71" s="40"/>
      <c r="T71" s="40"/>
      <c r="U71" s="41"/>
      <c r="V71" s="3"/>
      <c r="W71" s="3"/>
      <c r="X71" s="3"/>
      <c r="Y71" s="3"/>
      <c r="Z71" s="3"/>
      <c r="AA71" s="3"/>
      <c r="AB71" s="3"/>
      <c r="AC71" s="1"/>
      <c r="AD71" s="1"/>
      <c r="AG71" s="7"/>
      <c r="AH71" s="7"/>
      <c r="AI71" s="7"/>
      <c r="AJ71" s="7"/>
      <c r="AK71" s="7"/>
      <c r="AL71" s="7"/>
      <c r="AM71" s="7"/>
      <c r="AN71" s="7"/>
      <c r="AO71" s="7"/>
      <c r="AP71" s="7"/>
      <c r="AQ71" s="7"/>
      <c r="AR71" s="7"/>
      <c r="AS71" s="7"/>
      <c r="AT71" s="7"/>
      <c r="AU71" s="7"/>
    </row>
    <row r="72" spans="1:47" customFormat="1" ht="24" customHeight="1" x14ac:dyDescent="0.15">
      <c r="A72" s="23">
        <v>44</v>
      </c>
      <c r="B72" s="85" t="str">
        <f>IF(ISBLANK(VLOOKUP($A72,種目処理!$AR$2:$BO$51,14)),"",VLOOKUP($A72,種目処理!$AR$2:$BO$51,14))</f>
        <v/>
      </c>
      <c r="C72" s="85" t="str">
        <f>IF(ISBLANK(VLOOKUP($A72,種目処理!$AR$2:$BO$51,15)),"",VLOOKUP($A72,種目処理!$AR$2:$BO$51,15))</f>
        <v/>
      </c>
      <c r="D72" s="85" t="str">
        <f>IF(ISBLANK(VLOOKUP($A72,種目処理!$AR$2:$BO$51,16)),"",VLOOKUP($A72,種目処理!$AR$2:$BO$51,16))</f>
        <v/>
      </c>
      <c r="E72" s="85" t="str">
        <f>IF(ISBLANK(VLOOKUP($A72,種目処理!$AR$2:$BO$51,17)),"",VLOOKUP($A72,種目処理!$AR$2:$BO$51,17))</f>
        <v/>
      </c>
      <c r="F72" s="89" t="str">
        <f>IF(ISBLANK(VLOOKUP($A72,種目処理!$AR$2:$BO$51,18)),"",VLOOKUP($A72,種目処理!$AR$2:$BO$51,18))</f>
        <v/>
      </c>
      <c r="G72" s="90" t="str">
        <f>IF(ISBLANK(VLOOKUP($A72,種目処理!$AR$2:$BO$51,19)),"",VLOOKUP($A72,種目処理!$AR$2:$BO$51,19))</f>
        <v/>
      </c>
      <c r="H72" s="93" t="str">
        <f>IF(ISBLANK(VLOOKUP($A72,種目処理!$AR$2:$BO$51,20)),"",VLOOKUP($A72,種目処理!$AR$2:$BO$51,20))</f>
        <v/>
      </c>
      <c r="I72" s="92" t="str">
        <f>IF(ISBLANK(VLOOKUP($A72,種目処理!$AR$2:$BO$51,21)),"",VLOOKUP($A72,種目処理!$AR$2:$BO$51,21))</f>
        <v/>
      </c>
      <c r="J72" s="93" t="str">
        <f>IF(ISBLANK(VLOOKUP($A72,種目処理!$AR$2:$BO$51,22)),"",VLOOKUP($A72,種目処理!$AR$2:$BO$51,22))</f>
        <v/>
      </c>
      <c r="K72" s="92" t="str">
        <f>IF(ISBLANK(VLOOKUP($A72,種目処理!$AR$2:$BO$51,23)),"",VLOOKUP($A72,種目処理!$AR$2:$BO$51,23))</f>
        <v/>
      </c>
      <c r="L72" s="104" t="str">
        <f>IF(ISBLANK(VLOOKUP($A72,種目処理!$AR$2:$BO$51,24)),"",VLOOKUP($A72,種目処理!$AR$2:$BO$51,24))</f>
        <v/>
      </c>
      <c r="M72" s="7"/>
      <c r="N72" s="1"/>
      <c r="O72" s="1"/>
      <c r="P72" s="3"/>
      <c r="Q72" s="39"/>
      <c r="R72" s="40"/>
      <c r="S72" s="40"/>
      <c r="T72" s="40"/>
      <c r="U72" s="41"/>
      <c r="V72" s="3"/>
      <c r="W72" s="3"/>
      <c r="X72" s="3"/>
      <c r="Y72" s="3"/>
      <c r="Z72" s="3"/>
      <c r="AA72" s="3"/>
      <c r="AB72" s="3"/>
      <c r="AC72" s="1"/>
      <c r="AD72" s="1"/>
      <c r="AG72" s="7"/>
      <c r="AH72" s="7"/>
      <c r="AI72" s="7"/>
      <c r="AJ72" s="7"/>
      <c r="AK72" s="7"/>
      <c r="AL72" s="7"/>
      <c r="AM72" s="7"/>
      <c r="AN72" s="7"/>
      <c r="AO72" s="7"/>
      <c r="AP72" s="7"/>
      <c r="AQ72" s="7"/>
      <c r="AR72" s="7"/>
      <c r="AS72" s="7"/>
      <c r="AT72" s="7"/>
      <c r="AU72" s="7"/>
    </row>
    <row r="73" spans="1:47" customFormat="1" ht="24" customHeight="1" x14ac:dyDescent="0.15">
      <c r="A73" s="66">
        <v>45</v>
      </c>
      <c r="B73" s="94" t="str">
        <f>IF(ISBLANK(VLOOKUP($A73,種目処理!$AR$2:$BO$51,14)),"",VLOOKUP($A73,種目処理!$AR$2:$BO$51,14))</f>
        <v/>
      </c>
      <c r="C73" s="94" t="str">
        <f>IF(ISBLANK(VLOOKUP($A73,種目処理!$AR$2:$BO$51,15)),"",VLOOKUP($A73,種目処理!$AR$2:$BO$51,15))</f>
        <v/>
      </c>
      <c r="D73" s="94" t="str">
        <f>IF(ISBLANK(VLOOKUP($A73,種目処理!$AR$2:$BO$51,16)),"",VLOOKUP($A73,種目処理!$AR$2:$BO$51,16))</f>
        <v/>
      </c>
      <c r="E73" s="94" t="str">
        <f>IF(ISBLANK(VLOOKUP($A73,種目処理!$AR$2:$BO$51,17)),"",VLOOKUP($A73,種目処理!$AR$2:$BO$51,17))</f>
        <v/>
      </c>
      <c r="F73" s="95" t="str">
        <f>IF(ISBLANK(VLOOKUP($A73,種目処理!$AR$2:$BO$51,18)),"",VLOOKUP($A73,種目処理!$AR$2:$BO$51,18))</f>
        <v/>
      </c>
      <c r="G73" s="96" t="str">
        <f>IF(ISBLANK(VLOOKUP($A73,種目処理!$AR$2:$BO$51,19)),"",VLOOKUP($A73,種目処理!$AR$2:$BO$51,19))</f>
        <v/>
      </c>
      <c r="H73" s="97" t="str">
        <f>IF(ISBLANK(VLOOKUP($A73,種目処理!$AR$2:$BO$51,20)),"",VLOOKUP($A73,種目処理!$AR$2:$BO$51,20))</f>
        <v/>
      </c>
      <c r="I73" s="98" t="str">
        <f>IF(ISBLANK(VLOOKUP($A73,種目処理!$AR$2:$BO$51,21)),"",VLOOKUP($A73,種目処理!$AR$2:$BO$51,21))</f>
        <v/>
      </c>
      <c r="J73" s="97" t="str">
        <f>IF(ISBLANK(VLOOKUP($A73,種目処理!$AR$2:$BO$51,22)),"",VLOOKUP($A73,種目処理!$AR$2:$BO$51,22))</f>
        <v/>
      </c>
      <c r="K73" s="98" t="str">
        <f>IF(ISBLANK(VLOOKUP($A73,種目処理!$AR$2:$BO$51,23)),"",VLOOKUP($A73,種目処理!$AR$2:$BO$51,23))</f>
        <v/>
      </c>
      <c r="L73" s="105" t="str">
        <f>IF(ISBLANK(VLOOKUP($A73,種目処理!$AR$2:$BO$51,24)),"",VLOOKUP($A73,種目処理!$AR$2:$BO$51,24))</f>
        <v/>
      </c>
      <c r="M73" s="7"/>
      <c r="N73" s="1"/>
      <c r="O73" s="1"/>
      <c r="P73" s="3"/>
      <c r="Q73" s="39"/>
      <c r="R73" s="40"/>
      <c r="S73" s="40"/>
      <c r="T73" s="40"/>
      <c r="U73" s="41"/>
      <c r="V73" s="3"/>
      <c r="W73" s="3"/>
      <c r="X73" s="3"/>
      <c r="Y73" s="3"/>
      <c r="Z73" s="3"/>
      <c r="AA73" s="3"/>
      <c r="AB73" s="3"/>
      <c r="AC73" s="1"/>
      <c r="AD73" s="1"/>
      <c r="AG73" s="7"/>
      <c r="AH73" s="7"/>
      <c r="AI73" s="7"/>
      <c r="AJ73" s="7"/>
      <c r="AK73" s="7"/>
      <c r="AL73" s="7"/>
      <c r="AM73" s="7"/>
      <c r="AN73" s="7"/>
      <c r="AO73" s="7"/>
      <c r="AP73" s="7"/>
      <c r="AQ73" s="7"/>
      <c r="AR73" s="7"/>
      <c r="AS73" s="7"/>
      <c r="AT73" s="7"/>
      <c r="AU73" s="7"/>
    </row>
    <row r="74" spans="1:47" customFormat="1" ht="24" customHeight="1" x14ac:dyDescent="0.15">
      <c r="A74" s="169"/>
      <c r="B74" s="168"/>
      <c r="C74" s="168"/>
      <c r="D74" s="168"/>
      <c r="E74" s="168"/>
      <c r="F74" s="170"/>
      <c r="G74" s="171"/>
      <c r="H74" s="171"/>
      <c r="I74" s="171" t="s">
        <v>738</v>
      </c>
      <c r="J74" s="341" t="str">
        <f>IF(基礎データ!$C$7="","",基礎データ!$C$7)</f>
        <v/>
      </c>
      <c r="K74" s="341"/>
      <c r="L74" s="172" t="s">
        <v>740</v>
      </c>
      <c r="M74" s="7"/>
      <c r="N74" s="1"/>
      <c r="O74" s="1"/>
      <c r="P74" s="3"/>
      <c r="Q74" s="39"/>
      <c r="R74" s="40"/>
      <c r="S74" s="40"/>
      <c r="T74" s="40"/>
      <c r="U74" s="41"/>
      <c r="V74" s="3"/>
      <c r="W74" s="3"/>
      <c r="X74" s="3"/>
      <c r="Y74" s="3"/>
      <c r="Z74" s="3"/>
      <c r="AA74" s="3"/>
      <c r="AB74" s="3"/>
      <c r="AC74" s="1"/>
      <c r="AD74" s="1"/>
      <c r="AG74" s="7"/>
      <c r="AH74" s="7"/>
      <c r="AI74" s="7"/>
      <c r="AJ74" s="7"/>
      <c r="AK74" s="7"/>
      <c r="AL74" s="7"/>
      <c r="AM74" s="7"/>
      <c r="AN74" s="7"/>
      <c r="AO74" s="7"/>
      <c r="AP74" s="7"/>
      <c r="AQ74" s="7"/>
      <c r="AR74" s="7"/>
      <c r="AS74" s="7"/>
      <c r="AT74" s="7"/>
      <c r="AU74" s="7"/>
    </row>
    <row r="75" spans="1:47" customFormat="1" ht="11.25" customHeight="1" x14ac:dyDescent="0.15">
      <c r="A75" s="24"/>
      <c r="B75" s="68"/>
      <c r="C75" s="68"/>
      <c r="D75" s="68"/>
      <c r="E75" s="68"/>
      <c r="F75" s="8"/>
      <c r="G75" s="99"/>
      <c r="H75" s="99"/>
      <c r="I75" s="99"/>
      <c r="J75" s="99"/>
      <c r="K75" s="99"/>
      <c r="L75" s="99"/>
      <c r="M75" s="7"/>
      <c r="N75" s="1"/>
      <c r="O75" s="1"/>
      <c r="P75" s="3"/>
      <c r="Q75" s="39"/>
      <c r="R75" s="40"/>
      <c r="S75" s="40"/>
      <c r="T75" s="40"/>
      <c r="U75" s="41"/>
      <c r="V75" s="3"/>
      <c r="W75" s="3"/>
      <c r="X75" s="3"/>
      <c r="Y75" s="3"/>
      <c r="Z75" s="3"/>
      <c r="AA75" s="3"/>
      <c r="AB75" s="3"/>
      <c r="AC75" s="1"/>
      <c r="AD75" s="1"/>
      <c r="AG75" s="7"/>
      <c r="AH75" s="7"/>
      <c r="AI75" s="7"/>
      <c r="AJ75" s="7"/>
      <c r="AK75" s="7"/>
      <c r="AL75" s="7"/>
      <c r="AM75" s="7"/>
      <c r="AN75" s="7"/>
      <c r="AO75" s="7"/>
      <c r="AP75" s="7"/>
      <c r="AQ75" s="7"/>
      <c r="AR75" s="7"/>
      <c r="AS75" s="7"/>
      <c r="AT75" s="7"/>
      <c r="AU75" s="7"/>
    </row>
    <row r="76" spans="1:47" customFormat="1" ht="22.5" customHeight="1" x14ac:dyDescent="0.15">
      <c r="A76" s="339" t="s">
        <v>118</v>
      </c>
      <c r="B76" s="339"/>
      <c r="C76" s="339"/>
      <c r="D76" s="339"/>
      <c r="E76" s="339"/>
      <c r="F76" s="339"/>
      <c r="G76" s="339"/>
      <c r="H76" s="339"/>
      <c r="I76" s="339"/>
      <c r="J76" s="339"/>
      <c r="K76" s="339"/>
      <c r="L76" s="339"/>
      <c r="M76" s="7"/>
      <c r="N76" s="1"/>
      <c r="O76" s="1"/>
      <c r="P76" s="1"/>
      <c r="Q76" s="20"/>
      <c r="R76" s="1"/>
      <c r="S76" s="1"/>
      <c r="T76" s="1"/>
      <c r="U76" s="1"/>
      <c r="V76" s="1"/>
      <c r="W76" s="1"/>
      <c r="X76" s="1"/>
      <c r="Y76" s="3"/>
      <c r="Z76" s="1"/>
      <c r="AA76" s="1"/>
      <c r="AB76" s="1"/>
      <c r="AC76" s="1"/>
      <c r="AD76" s="1"/>
      <c r="AG76" s="7"/>
    </row>
    <row r="77" spans="1:47" customFormat="1" ht="7.5" customHeight="1" x14ac:dyDescent="0.15">
      <c r="A77" s="18"/>
      <c r="B77" s="18"/>
      <c r="C77" s="18"/>
      <c r="D77" s="18"/>
      <c r="E77" s="18"/>
      <c r="F77" s="18"/>
      <c r="G77" s="18"/>
      <c r="H77" s="18"/>
      <c r="I77" s="18"/>
      <c r="J77" s="18"/>
      <c r="K77" s="18"/>
      <c r="L77" s="18"/>
      <c r="M77" s="7"/>
      <c r="N77" s="1"/>
      <c r="O77" s="1"/>
      <c r="P77" s="1"/>
      <c r="Q77" s="20"/>
      <c r="R77" s="1"/>
      <c r="S77" s="1"/>
      <c r="T77" s="1"/>
      <c r="U77" s="1"/>
      <c r="V77" s="1"/>
      <c r="W77" s="1"/>
      <c r="X77" s="1"/>
      <c r="Y77" s="3"/>
      <c r="Z77" s="1"/>
      <c r="AA77" s="1"/>
      <c r="AB77" s="1"/>
      <c r="AC77" s="1"/>
      <c r="AD77" s="1"/>
      <c r="AG77" s="7"/>
    </row>
    <row r="78" spans="1:47" customFormat="1" ht="16.5" customHeight="1" x14ac:dyDescent="0.15">
      <c r="A78" s="18"/>
      <c r="B78" s="18"/>
      <c r="D78" s="18" t="s">
        <v>271</v>
      </c>
      <c r="E78" s="18"/>
      <c r="F78" s="18"/>
      <c r="G78" s="18"/>
      <c r="H78" s="18"/>
      <c r="I78" s="18"/>
      <c r="J78" s="18"/>
      <c r="K78" s="18"/>
      <c r="L78" s="18"/>
      <c r="M78" s="7"/>
      <c r="N78" s="1"/>
      <c r="O78" s="1"/>
      <c r="P78" s="1"/>
      <c r="Q78" s="20"/>
      <c r="R78" s="1"/>
      <c r="S78" s="1"/>
      <c r="T78" s="1"/>
      <c r="U78" s="1"/>
      <c r="V78" s="1"/>
      <c r="W78" s="1"/>
      <c r="X78" s="1"/>
      <c r="Y78" s="3"/>
      <c r="Z78" s="1"/>
      <c r="AA78" s="1"/>
      <c r="AB78" s="1"/>
      <c r="AC78" s="1"/>
      <c r="AD78" s="1"/>
      <c r="AG78" s="7"/>
    </row>
    <row r="79" spans="1:47" customFormat="1" ht="7.5" customHeight="1" x14ac:dyDescent="0.15">
      <c r="A79" s="18"/>
      <c r="B79" s="18"/>
      <c r="C79" s="18"/>
      <c r="D79" s="18"/>
      <c r="E79" s="18"/>
      <c r="F79" s="18"/>
      <c r="G79" s="18"/>
      <c r="H79" s="18"/>
      <c r="I79" s="18"/>
      <c r="J79" s="18"/>
      <c r="K79" s="18"/>
      <c r="L79" s="18"/>
      <c r="M79" s="7"/>
      <c r="N79" s="1"/>
      <c r="O79" s="1"/>
      <c r="P79" s="1"/>
      <c r="Q79" s="20"/>
      <c r="R79" s="1"/>
      <c r="S79" s="1"/>
      <c r="T79" s="1"/>
      <c r="U79" s="1"/>
      <c r="V79" s="1"/>
      <c r="W79" s="1"/>
      <c r="X79" s="1"/>
      <c r="Y79" s="3"/>
      <c r="Z79" s="1"/>
      <c r="AA79" s="1"/>
      <c r="AB79" s="1"/>
      <c r="AC79" s="1"/>
      <c r="AD79" s="1"/>
      <c r="AG79" s="7"/>
    </row>
    <row r="80" spans="1:47" customFormat="1" ht="19.5" customHeight="1" x14ac:dyDescent="0.15">
      <c r="A80" s="18"/>
      <c r="B80" s="18"/>
      <c r="C80" s="18"/>
      <c r="E80" s="162"/>
      <c r="F80" s="162"/>
      <c r="G80" s="174">
        <f ca="1">TODAY()</f>
        <v>45815</v>
      </c>
      <c r="H80" s="51"/>
      <c r="I80" s="51" t="str">
        <f>IF(基礎データ!$C$2="","",基礎データ!$C$2)</f>
        <v/>
      </c>
      <c r="J80" s="51"/>
      <c r="K80" s="51"/>
      <c r="L80" s="51"/>
      <c r="M80" s="7"/>
      <c r="N80" s="1"/>
      <c r="O80" s="1"/>
      <c r="P80" s="1"/>
      <c r="Q80" s="20"/>
      <c r="R80" s="1"/>
      <c r="S80" s="1"/>
      <c r="T80" s="1"/>
      <c r="U80" s="1"/>
      <c r="V80" s="1"/>
      <c r="W80" s="1"/>
      <c r="X80" s="1"/>
      <c r="Y80" s="3"/>
      <c r="Z80" s="1"/>
      <c r="AA80" s="1"/>
      <c r="AB80" s="1"/>
      <c r="AC80" s="1"/>
      <c r="AD80" s="1"/>
      <c r="AG80" s="7"/>
    </row>
    <row r="81" spans="1:33" customFormat="1" ht="31.5" customHeight="1" x14ac:dyDescent="0.15">
      <c r="A81" s="18"/>
      <c r="B81" s="18"/>
      <c r="C81" s="18"/>
      <c r="D81" s="18"/>
      <c r="E81" s="18"/>
      <c r="G81" s="64"/>
      <c r="H81" s="51"/>
      <c r="I81" s="161" t="str">
        <f>IF(RIGHT(I80,2)&lt;&gt;"学校","",IF(基礎データ!$E$5="","校　長","所属長"))</f>
        <v/>
      </c>
      <c r="J81" s="339" t="str">
        <f>IF(基礎データ!$C$4="","",基礎データ!$C$4)</f>
        <v/>
      </c>
      <c r="K81" s="339"/>
      <c r="L81" s="101" t="s">
        <v>272</v>
      </c>
      <c r="M81" s="7"/>
      <c r="N81" s="1"/>
      <c r="O81" s="1"/>
      <c r="P81" s="1"/>
      <c r="Q81" s="20"/>
      <c r="R81" s="1"/>
      <c r="S81" s="1"/>
      <c r="T81" s="1"/>
      <c r="U81" s="1"/>
      <c r="V81" s="1"/>
      <c r="W81" s="1"/>
      <c r="X81" s="1"/>
      <c r="Y81" s="3"/>
      <c r="Z81" s="1"/>
      <c r="AA81" s="1"/>
      <c r="AB81" s="1"/>
      <c r="AC81" s="1"/>
      <c r="AD81" s="1"/>
      <c r="AG81" s="7"/>
    </row>
    <row r="82" spans="1:33" customFormat="1" x14ac:dyDescent="0.15">
      <c r="A82" s="7"/>
      <c r="B82" s="7"/>
      <c r="C82" s="7"/>
      <c r="D82" s="7"/>
      <c r="E82" s="7"/>
      <c r="F82" s="35"/>
      <c r="G82" s="35"/>
      <c r="H82" s="36"/>
      <c r="I82" s="36"/>
      <c r="J82" s="36"/>
      <c r="K82" s="37"/>
      <c r="L82" s="37"/>
      <c r="M82" s="7"/>
      <c r="N82" s="1"/>
      <c r="O82" s="1"/>
      <c r="P82" s="1"/>
      <c r="Q82" s="20"/>
      <c r="R82" s="1"/>
      <c r="S82" s="1"/>
      <c r="T82" s="1"/>
      <c r="U82" s="1"/>
      <c r="V82" s="1"/>
      <c r="W82" s="1"/>
      <c r="X82" s="1"/>
      <c r="Y82" s="1"/>
      <c r="Z82" s="1"/>
      <c r="AA82" s="1"/>
      <c r="AB82" s="1"/>
      <c r="AC82" s="1"/>
      <c r="AD82" s="1"/>
      <c r="AG82" s="7"/>
    </row>
    <row r="83" spans="1:33" customFormat="1" x14ac:dyDescent="0.15">
      <c r="A83" s="7"/>
      <c r="B83" s="7"/>
      <c r="C83" s="7"/>
      <c r="D83" s="7"/>
      <c r="E83" s="7"/>
      <c r="F83" s="35"/>
      <c r="G83" s="35"/>
      <c r="H83" s="36"/>
      <c r="I83" s="36"/>
      <c r="J83" s="36"/>
      <c r="K83" s="37"/>
      <c r="L83" s="37"/>
      <c r="M83" s="7"/>
      <c r="N83" s="1"/>
      <c r="O83" s="1"/>
      <c r="P83" s="1"/>
      <c r="Q83" s="20"/>
      <c r="R83" s="1"/>
      <c r="S83" s="1"/>
      <c r="T83" s="1"/>
      <c r="U83" s="1"/>
      <c r="V83" s="1"/>
      <c r="W83" s="1"/>
      <c r="X83" s="1"/>
      <c r="Y83" s="1"/>
      <c r="Z83" s="1"/>
      <c r="AA83" s="1"/>
      <c r="AB83" s="1"/>
      <c r="AC83" s="1"/>
      <c r="AD83" s="1"/>
      <c r="AG83" s="7"/>
    </row>
    <row r="84" spans="1:33" customFormat="1" x14ac:dyDescent="0.15">
      <c r="A84" s="7"/>
      <c r="B84" s="7"/>
      <c r="C84" s="7"/>
      <c r="D84" s="7"/>
      <c r="E84" s="7"/>
      <c r="F84" s="35"/>
      <c r="G84" s="35"/>
      <c r="H84" s="36"/>
      <c r="I84" s="36"/>
      <c r="J84" s="36"/>
      <c r="K84" s="37"/>
      <c r="L84" s="37"/>
      <c r="M84" s="7"/>
      <c r="N84" s="1"/>
      <c r="O84" s="1"/>
      <c r="P84" s="1"/>
      <c r="Q84" s="20"/>
      <c r="R84" s="1"/>
      <c r="S84" s="1"/>
      <c r="T84" s="1"/>
      <c r="U84" s="1"/>
      <c r="V84" s="1"/>
      <c r="W84" s="1"/>
      <c r="X84" s="1"/>
      <c r="Y84" s="1"/>
      <c r="Z84" s="1"/>
      <c r="AA84" s="1"/>
      <c r="AB84" s="1"/>
      <c r="AC84" s="1"/>
      <c r="AD84" s="1"/>
      <c r="AG84" s="7"/>
    </row>
    <row r="85" spans="1:33" customFormat="1" x14ac:dyDescent="0.15">
      <c r="A85" s="7"/>
      <c r="B85" s="7"/>
      <c r="C85" s="7"/>
      <c r="D85" s="7"/>
      <c r="E85" s="7"/>
      <c r="F85" s="35"/>
      <c r="G85" s="35"/>
      <c r="H85" s="36"/>
      <c r="I85" s="36"/>
      <c r="J85" s="36"/>
      <c r="K85" s="37"/>
      <c r="L85" s="37"/>
      <c r="M85" s="7"/>
      <c r="N85" s="1"/>
      <c r="O85" s="1"/>
      <c r="P85" s="1"/>
      <c r="Q85" s="20"/>
      <c r="R85" s="1"/>
      <c r="S85" s="1"/>
      <c r="T85" s="1"/>
      <c r="U85" s="1"/>
      <c r="V85" s="1"/>
      <c r="W85" s="1"/>
      <c r="X85" s="1"/>
      <c r="Y85" s="1"/>
      <c r="Z85" s="1"/>
      <c r="AA85" s="1"/>
      <c r="AB85" s="1"/>
      <c r="AC85" s="1"/>
      <c r="AD85" s="1"/>
      <c r="AG85" s="7"/>
    </row>
    <row r="86" spans="1:33" customFormat="1" x14ac:dyDescent="0.15">
      <c r="A86" s="7"/>
      <c r="B86" s="7"/>
      <c r="C86" s="7"/>
      <c r="D86" s="7"/>
      <c r="E86" s="7"/>
      <c r="F86" s="35"/>
      <c r="G86" s="35"/>
      <c r="H86" s="36"/>
      <c r="I86" s="36"/>
      <c r="J86" s="36"/>
      <c r="K86" s="37"/>
      <c r="L86" s="37"/>
      <c r="M86" s="7"/>
      <c r="N86" s="1"/>
      <c r="O86" s="1"/>
      <c r="P86" s="1"/>
      <c r="Q86" s="20"/>
      <c r="R86" s="1"/>
      <c r="S86" s="1"/>
      <c r="T86" s="1"/>
      <c r="U86" s="1"/>
      <c r="V86" s="1"/>
      <c r="W86" s="1"/>
      <c r="X86" s="1"/>
      <c r="Y86" s="1"/>
      <c r="Z86" s="1"/>
      <c r="AA86" s="1"/>
      <c r="AB86" s="1"/>
      <c r="AC86" s="1"/>
      <c r="AD86" s="1"/>
      <c r="AG86" s="7"/>
    </row>
    <row r="87" spans="1:33" customFormat="1" x14ac:dyDescent="0.15">
      <c r="A87" s="7"/>
      <c r="B87" s="7"/>
      <c r="C87" s="7"/>
      <c r="D87" s="7"/>
      <c r="E87" s="7"/>
      <c r="F87" s="35"/>
      <c r="G87" s="35"/>
      <c r="H87" s="36"/>
      <c r="I87" s="36"/>
      <c r="J87" s="36"/>
      <c r="K87" s="37"/>
      <c r="L87" s="37"/>
      <c r="M87" s="7"/>
      <c r="N87" s="1"/>
      <c r="O87" s="1"/>
      <c r="P87" s="1"/>
      <c r="Q87" s="20"/>
      <c r="R87" s="1"/>
      <c r="S87" s="1"/>
      <c r="T87" s="1"/>
      <c r="U87" s="1"/>
      <c r="V87" s="1"/>
      <c r="W87" s="1"/>
      <c r="X87" s="1"/>
      <c r="Y87" s="1"/>
      <c r="Z87" s="1"/>
      <c r="AA87" s="1"/>
      <c r="AB87" s="1"/>
      <c r="AC87" s="1"/>
      <c r="AD87" s="1"/>
      <c r="AG87" s="7"/>
    </row>
    <row r="88" spans="1:33" customFormat="1" x14ac:dyDescent="0.15">
      <c r="A88" s="7"/>
      <c r="B88" s="7"/>
      <c r="C88" s="7"/>
      <c r="D88" s="7"/>
      <c r="E88" s="7"/>
      <c r="F88" s="35"/>
      <c r="G88" s="35"/>
      <c r="H88" s="36"/>
      <c r="I88" s="36"/>
      <c r="J88" s="36"/>
      <c r="K88" s="37"/>
      <c r="L88" s="37"/>
      <c r="M88" s="7"/>
      <c r="N88" s="1"/>
      <c r="O88" s="1"/>
      <c r="P88" s="1"/>
      <c r="Q88" s="20"/>
      <c r="R88" s="1"/>
      <c r="S88" s="1"/>
      <c r="T88" s="1"/>
      <c r="U88" s="1"/>
      <c r="V88" s="1"/>
      <c r="W88" s="1"/>
      <c r="X88" s="1"/>
      <c r="Y88" s="1"/>
      <c r="Z88" s="1"/>
      <c r="AA88" s="1"/>
      <c r="AB88" s="1"/>
      <c r="AC88" s="1"/>
      <c r="AD88" s="1"/>
      <c r="AG88" s="7"/>
    </row>
    <row r="89" spans="1:33" customFormat="1" x14ac:dyDescent="0.15">
      <c r="A89" s="7"/>
      <c r="B89" s="7"/>
      <c r="C89" s="7"/>
      <c r="D89" s="7"/>
      <c r="E89" s="7"/>
      <c r="F89" s="35"/>
      <c r="G89" s="35"/>
      <c r="H89" s="36"/>
      <c r="I89" s="36"/>
      <c r="J89" s="36"/>
      <c r="K89" s="37"/>
      <c r="L89" s="37"/>
      <c r="M89" s="7"/>
      <c r="N89" s="1"/>
      <c r="O89" s="1"/>
      <c r="P89" s="1"/>
      <c r="Q89" s="20"/>
      <c r="R89" s="1"/>
      <c r="S89" s="1"/>
      <c r="T89" s="1"/>
      <c r="U89" s="1"/>
      <c r="V89" s="1"/>
      <c r="W89" s="1"/>
      <c r="X89" s="1"/>
      <c r="Y89" s="1"/>
      <c r="Z89" s="1"/>
      <c r="AA89" s="1"/>
      <c r="AB89" s="1"/>
      <c r="AC89" s="1"/>
      <c r="AD89" s="1"/>
      <c r="AG89" s="7"/>
    </row>
    <row r="90" spans="1:33" customFormat="1" x14ac:dyDescent="0.15">
      <c r="A90" s="7"/>
      <c r="B90" s="7"/>
      <c r="C90" s="7"/>
      <c r="D90" s="7"/>
      <c r="E90" s="7"/>
      <c r="F90" s="35"/>
      <c r="G90" s="35"/>
      <c r="H90" s="36"/>
      <c r="I90" s="36"/>
      <c r="J90" s="36"/>
      <c r="K90" s="37"/>
      <c r="L90" s="37"/>
      <c r="M90" s="7"/>
      <c r="N90" s="1"/>
      <c r="O90" s="1"/>
      <c r="P90" s="1"/>
      <c r="Q90" s="20"/>
      <c r="R90" s="1"/>
      <c r="S90" s="1"/>
      <c r="T90" s="1"/>
      <c r="U90" s="1"/>
      <c r="V90" s="1"/>
      <c r="W90" s="1"/>
      <c r="X90" s="1"/>
      <c r="Y90" s="1"/>
      <c r="Z90" s="1"/>
      <c r="AA90" s="1"/>
      <c r="AB90" s="1"/>
      <c r="AC90" s="1"/>
      <c r="AD90" s="1"/>
      <c r="AG90" s="7"/>
    </row>
    <row r="91" spans="1:33" customFormat="1" x14ac:dyDescent="0.15">
      <c r="A91" s="7"/>
      <c r="B91" s="7"/>
      <c r="C91" s="7"/>
      <c r="D91" s="7"/>
      <c r="E91" s="7"/>
      <c r="F91" s="35"/>
      <c r="G91" s="35"/>
      <c r="H91" s="36"/>
      <c r="I91" s="36"/>
      <c r="J91" s="36"/>
      <c r="K91" s="37"/>
      <c r="L91" s="37"/>
      <c r="M91" s="7"/>
      <c r="N91" s="1"/>
      <c r="O91" s="1"/>
      <c r="P91" s="1"/>
      <c r="Q91" s="20"/>
      <c r="R91" s="1"/>
      <c r="S91" s="1"/>
      <c r="T91" s="1"/>
      <c r="U91" s="1"/>
      <c r="V91" s="1"/>
      <c r="W91" s="1"/>
      <c r="X91" s="1"/>
      <c r="Y91" s="1"/>
      <c r="Z91" s="1"/>
      <c r="AA91" s="1"/>
      <c r="AB91" s="1"/>
      <c r="AC91" s="1"/>
      <c r="AD91" s="1"/>
      <c r="AG91" s="7"/>
    </row>
    <row r="92" spans="1:33" customFormat="1" x14ac:dyDescent="0.15">
      <c r="A92" s="7"/>
      <c r="B92" s="7"/>
      <c r="C92" s="7"/>
      <c r="D92" s="7"/>
      <c r="E92" s="7"/>
      <c r="F92" s="35"/>
      <c r="G92" s="35"/>
      <c r="H92" s="36"/>
      <c r="I92" s="36"/>
      <c r="J92" s="36"/>
      <c r="K92" s="37"/>
      <c r="L92" s="37"/>
      <c r="M92" s="7"/>
      <c r="N92" s="1"/>
      <c r="O92" s="1"/>
      <c r="P92" s="1"/>
      <c r="Q92" s="20"/>
      <c r="R92" s="1"/>
      <c r="S92" s="1"/>
      <c r="T92" s="1"/>
      <c r="U92" s="1"/>
      <c r="V92" s="1"/>
      <c r="W92" s="1"/>
      <c r="X92" s="1"/>
      <c r="Y92" s="1"/>
      <c r="Z92" s="1"/>
      <c r="AA92" s="1"/>
      <c r="AB92" s="1"/>
      <c r="AC92" s="1"/>
      <c r="AD92" s="1"/>
      <c r="AG92" s="7"/>
    </row>
    <row r="93" spans="1:33" customFormat="1" x14ac:dyDescent="0.15">
      <c r="A93" s="7"/>
      <c r="B93" s="7"/>
      <c r="C93" s="7"/>
      <c r="D93" s="7"/>
      <c r="E93" s="7"/>
      <c r="F93" s="35"/>
      <c r="G93" s="35"/>
      <c r="H93" s="36"/>
      <c r="I93" s="36"/>
      <c r="J93" s="36"/>
      <c r="K93" s="37"/>
      <c r="L93" s="37"/>
      <c r="M93" s="7"/>
      <c r="N93" s="1"/>
      <c r="O93" s="1"/>
      <c r="P93" s="1"/>
      <c r="Q93" s="20"/>
      <c r="R93" s="1"/>
      <c r="S93" s="1"/>
      <c r="T93" s="1"/>
      <c r="U93" s="1"/>
      <c r="V93" s="1"/>
      <c r="W93" s="1"/>
      <c r="X93" s="1"/>
      <c r="Y93" s="1"/>
      <c r="Z93" s="1"/>
      <c r="AA93" s="1"/>
      <c r="AB93" s="1"/>
      <c r="AC93" s="1"/>
      <c r="AD93" s="1"/>
      <c r="AG93" s="7"/>
    </row>
    <row r="94" spans="1:33" customFormat="1" x14ac:dyDescent="0.15">
      <c r="A94" s="7"/>
      <c r="B94" s="7"/>
      <c r="C94" s="7"/>
      <c r="D94" s="7"/>
      <c r="E94" s="7"/>
      <c r="F94" s="35"/>
      <c r="G94" s="35"/>
      <c r="H94" s="36"/>
      <c r="I94" s="36"/>
      <c r="J94" s="36"/>
      <c r="K94" s="37"/>
      <c r="L94" s="37"/>
      <c r="M94" s="7"/>
      <c r="N94" s="1"/>
      <c r="O94" s="1"/>
      <c r="P94" s="1"/>
      <c r="Q94" s="20"/>
      <c r="R94" s="1"/>
      <c r="S94" s="1"/>
      <c r="T94" s="1"/>
      <c r="U94" s="1"/>
      <c r="V94" s="1"/>
      <c r="W94" s="1"/>
      <c r="X94" s="1"/>
      <c r="Y94" s="1"/>
      <c r="Z94" s="1"/>
      <c r="AA94" s="1"/>
      <c r="AB94" s="1"/>
      <c r="AC94" s="1"/>
      <c r="AD94" s="1"/>
      <c r="AG94" s="7"/>
    </row>
    <row r="95" spans="1:33" customFormat="1" x14ac:dyDescent="0.15">
      <c r="A95" s="7"/>
      <c r="B95" s="7"/>
      <c r="C95" s="7"/>
      <c r="D95" s="7"/>
      <c r="E95" s="7"/>
      <c r="F95" s="35"/>
      <c r="G95" s="35"/>
      <c r="H95" s="36"/>
      <c r="I95" s="36"/>
      <c r="J95" s="36"/>
      <c r="K95" s="37"/>
      <c r="L95" s="37"/>
      <c r="M95" s="7"/>
      <c r="N95" s="1"/>
      <c r="O95" s="1"/>
      <c r="P95" s="1"/>
      <c r="Q95" s="20"/>
      <c r="R95" s="1"/>
      <c r="S95" s="1"/>
      <c r="T95" s="1"/>
      <c r="U95" s="1"/>
      <c r="V95" s="1"/>
      <c r="W95" s="1"/>
      <c r="X95" s="1"/>
      <c r="Y95" s="1"/>
      <c r="Z95" s="1"/>
      <c r="AA95" s="1"/>
      <c r="AB95" s="1"/>
      <c r="AC95" s="1"/>
      <c r="AD95" s="1"/>
      <c r="AG95" s="7"/>
    </row>
    <row r="96" spans="1:33" customFormat="1" x14ac:dyDescent="0.15">
      <c r="A96" s="7"/>
      <c r="B96" s="7"/>
      <c r="C96" s="7"/>
      <c r="D96" s="7"/>
      <c r="E96" s="7"/>
      <c r="F96" s="35"/>
      <c r="G96" s="35"/>
      <c r="H96" s="36"/>
      <c r="I96" s="36"/>
      <c r="J96" s="36"/>
      <c r="K96" s="37"/>
      <c r="L96" s="37"/>
      <c r="M96" s="7"/>
      <c r="N96" s="1"/>
      <c r="O96" s="1"/>
      <c r="P96" s="1"/>
      <c r="Q96" s="20"/>
      <c r="R96" s="1"/>
      <c r="S96" s="1"/>
      <c r="T96" s="1"/>
      <c r="U96" s="1"/>
      <c r="V96" s="1"/>
      <c r="W96" s="1"/>
      <c r="X96" s="1"/>
      <c r="Y96" s="1"/>
      <c r="Z96" s="1"/>
      <c r="AA96" s="1"/>
      <c r="AB96" s="1"/>
      <c r="AC96" s="1"/>
      <c r="AD96" s="1"/>
      <c r="AG96" s="7"/>
    </row>
    <row r="97" spans="1:33" customFormat="1" x14ac:dyDescent="0.15">
      <c r="A97" s="7"/>
      <c r="B97" s="7"/>
      <c r="C97" s="7"/>
      <c r="D97" s="7"/>
      <c r="E97" s="7"/>
      <c r="F97" s="35"/>
      <c r="G97" s="35"/>
      <c r="H97" s="36"/>
      <c r="I97" s="36"/>
      <c r="J97" s="36"/>
      <c r="K97" s="37"/>
      <c r="L97" s="37"/>
      <c r="M97" s="7"/>
      <c r="N97" s="1"/>
      <c r="O97" s="1"/>
      <c r="P97" s="1"/>
      <c r="Q97" s="20"/>
      <c r="R97" s="1"/>
      <c r="S97" s="1"/>
      <c r="T97" s="1"/>
      <c r="U97" s="1"/>
      <c r="V97" s="1"/>
      <c r="W97" s="1"/>
      <c r="X97" s="1"/>
      <c r="Y97" s="1"/>
      <c r="Z97" s="1"/>
      <c r="AA97" s="1"/>
      <c r="AB97" s="1"/>
      <c r="AC97" s="1"/>
      <c r="AD97" s="1"/>
      <c r="AG97" s="7"/>
    </row>
    <row r="98" spans="1:33" customFormat="1" x14ac:dyDescent="0.15">
      <c r="A98" s="7"/>
      <c r="B98" s="7"/>
      <c r="C98" s="7"/>
      <c r="D98" s="7"/>
      <c r="E98" s="7"/>
      <c r="F98" s="35"/>
      <c r="G98" s="35"/>
      <c r="H98" s="36"/>
      <c r="I98" s="36"/>
      <c r="J98" s="36"/>
      <c r="K98" s="37"/>
      <c r="L98" s="37"/>
      <c r="M98" s="7"/>
      <c r="N98" s="1"/>
      <c r="O98" s="1"/>
      <c r="P98" s="1"/>
      <c r="Q98" s="20"/>
      <c r="R98" s="1"/>
      <c r="S98" s="1"/>
      <c r="T98" s="1"/>
      <c r="U98" s="1"/>
      <c r="V98" s="1"/>
      <c r="W98" s="1"/>
      <c r="X98" s="1"/>
      <c r="Y98" s="1"/>
      <c r="Z98" s="1"/>
      <c r="AA98" s="1"/>
      <c r="AB98" s="1"/>
      <c r="AC98" s="1"/>
      <c r="AD98" s="1"/>
      <c r="AG98" s="7"/>
    </row>
    <row r="99" spans="1:33" customFormat="1" x14ac:dyDescent="0.15">
      <c r="A99" s="7"/>
      <c r="B99" s="7"/>
      <c r="C99" s="7"/>
      <c r="D99" s="7"/>
      <c r="E99" s="7"/>
      <c r="F99" s="35"/>
      <c r="G99" s="35"/>
      <c r="H99" s="36"/>
      <c r="I99" s="36"/>
      <c r="J99" s="36"/>
      <c r="K99" s="37"/>
      <c r="L99" s="37"/>
      <c r="M99" s="7"/>
      <c r="N99" s="1"/>
      <c r="O99" s="1"/>
      <c r="P99" s="1"/>
      <c r="Q99" s="20"/>
      <c r="R99" s="1"/>
      <c r="S99" s="1"/>
      <c r="T99" s="1"/>
      <c r="U99" s="1"/>
      <c r="V99" s="1"/>
      <c r="W99" s="1"/>
      <c r="X99" s="1"/>
      <c r="Y99" s="1"/>
      <c r="Z99" s="1"/>
      <c r="AA99" s="1"/>
      <c r="AB99" s="1"/>
      <c r="AC99" s="1"/>
      <c r="AD99" s="1"/>
      <c r="AG99" s="7"/>
    </row>
    <row r="100" spans="1:33" customFormat="1" x14ac:dyDescent="0.15">
      <c r="A100" s="7"/>
      <c r="B100" s="7"/>
      <c r="C100" s="7"/>
      <c r="D100" s="7"/>
      <c r="E100" s="7"/>
      <c r="F100" s="35"/>
      <c r="G100" s="35"/>
      <c r="H100" s="36"/>
      <c r="I100" s="36"/>
      <c r="J100" s="36"/>
      <c r="K100" s="37"/>
      <c r="L100" s="37"/>
      <c r="M100" s="7"/>
      <c r="N100" s="1"/>
      <c r="O100" s="1"/>
      <c r="P100" s="1"/>
      <c r="Q100" s="20"/>
      <c r="R100" s="1"/>
      <c r="S100" s="1"/>
      <c r="T100" s="1"/>
      <c r="U100" s="1"/>
      <c r="V100" s="1"/>
      <c r="W100" s="1"/>
      <c r="X100" s="1"/>
      <c r="Y100" s="1"/>
      <c r="Z100" s="1"/>
      <c r="AA100" s="1"/>
      <c r="AB100" s="1"/>
      <c r="AC100" s="1"/>
      <c r="AD100" s="1"/>
      <c r="AG100" s="7"/>
    </row>
    <row r="101" spans="1:33" customFormat="1" x14ac:dyDescent="0.15">
      <c r="A101" s="7"/>
      <c r="B101" s="7"/>
      <c r="C101" s="7"/>
      <c r="D101" s="7"/>
      <c r="E101" s="7"/>
      <c r="F101" s="35"/>
      <c r="G101" s="35"/>
      <c r="H101" s="36"/>
      <c r="I101" s="36"/>
      <c r="J101" s="36"/>
      <c r="K101" s="37"/>
      <c r="L101" s="37"/>
      <c r="M101" s="7"/>
      <c r="N101" s="1"/>
      <c r="O101" s="1"/>
      <c r="P101" s="1"/>
      <c r="Q101" s="20"/>
      <c r="R101" s="1"/>
      <c r="S101" s="1"/>
      <c r="T101" s="1"/>
      <c r="U101" s="1"/>
      <c r="V101" s="1"/>
      <c r="W101" s="1"/>
      <c r="X101" s="1"/>
      <c r="Y101" s="1"/>
      <c r="Z101" s="1"/>
      <c r="AA101" s="1"/>
      <c r="AB101" s="1"/>
      <c r="AC101" s="1"/>
      <c r="AD101" s="1"/>
      <c r="AG101" s="7"/>
    </row>
    <row r="102" spans="1:33" customFormat="1" x14ac:dyDescent="0.15">
      <c r="A102" s="7"/>
      <c r="B102" s="7"/>
      <c r="C102" s="7"/>
      <c r="D102" s="7"/>
      <c r="E102" s="7"/>
      <c r="F102" s="35"/>
      <c r="G102" s="35"/>
      <c r="H102" s="36"/>
      <c r="I102" s="36"/>
      <c r="J102" s="36"/>
      <c r="K102" s="37"/>
      <c r="L102" s="37"/>
      <c r="M102" s="7"/>
      <c r="N102" s="1"/>
      <c r="O102" s="1"/>
      <c r="P102" s="1"/>
      <c r="Q102" s="20"/>
      <c r="R102" s="1"/>
      <c r="S102" s="1"/>
      <c r="T102" s="1"/>
      <c r="U102" s="1"/>
      <c r="V102" s="1"/>
      <c r="W102" s="1"/>
      <c r="X102" s="1"/>
      <c r="Y102" s="1"/>
      <c r="Z102" s="1"/>
      <c r="AA102" s="1"/>
      <c r="AB102" s="1"/>
      <c r="AC102" s="1"/>
      <c r="AD102" s="1"/>
      <c r="AG102" s="7"/>
    </row>
    <row r="103" spans="1:33" customFormat="1" x14ac:dyDescent="0.15">
      <c r="A103" s="7"/>
      <c r="B103" s="7"/>
      <c r="C103" s="7"/>
      <c r="D103" s="7"/>
      <c r="E103" s="7"/>
      <c r="F103" s="35"/>
      <c r="G103" s="35"/>
      <c r="H103" s="36"/>
      <c r="I103" s="36"/>
      <c r="J103" s="36"/>
      <c r="K103" s="37"/>
      <c r="L103" s="37"/>
      <c r="M103" s="7"/>
      <c r="N103" s="1"/>
      <c r="O103" s="1"/>
      <c r="P103" s="1"/>
      <c r="Q103" s="20"/>
      <c r="R103" s="1"/>
      <c r="S103" s="1"/>
      <c r="T103" s="1"/>
      <c r="U103" s="1"/>
      <c r="V103" s="1"/>
      <c r="W103" s="1"/>
      <c r="X103" s="1"/>
      <c r="Y103" s="1"/>
      <c r="Z103" s="1"/>
      <c r="AA103" s="1"/>
      <c r="AB103" s="1"/>
      <c r="AC103" s="1"/>
      <c r="AD103" s="1"/>
      <c r="AG103" s="7"/>
    </row>
    <row r="104" spans="1:33" customFormat="1" x14ac:dyDescent="0.15">
      <c r="A104" s="7"/>
      <c r="B104" s="7"/>
      <c r="C104" s="7"/>
      <c r="D104" s="7"/>
      <c r="E104" s="7"/>
      <c r="F104" s="35"/>
      <c r="G104" s="35"/>
      <c r="H104" s="36"/>
      <c r="I104" s="36"/>
      <c r="J104" s="36"/>
      <c r="K104" s="37"/>
      <c r="L104" s="37"/>
      <c r="M104" s="7"/>
      <c r="N104" s="1"/>
      <c r="O104" s="1"/>
      <c r="P104" s="1"/>
      <c r="Q104" s="20"/>
      <c r="R104" s="1"/>
      <c r="S104" s="1"/>
      <c r="T104" s="1"/>
      <c r="U104" s="1"/>
      <c r="V104" s="1"/>
      <c r="W104" s="1"/>
      <c r="X104" s="1"/>
      <c r="Y104" s="1"/>
      <c r="Z104" s="1"/>
      <c r="AA104" s="1"/>
      <c r="AB104" s="1"/>
      <c r="AC104" s="1"/>
      <c r="AD104" s="1"/>
      <c r="AG104" s="7"/>
    </row>
    <row r="105" spans="1:33" customFormat="1" x14ac:dyDescent="0.15">
      <c r="A105" s="7"/>
      <c r="B105" s="7"/>
      <c r="C105" s="7"/>
      <c r="D105" s="7"/>
      <c r="E105" s="7"/>
      <c r="F105" s="35"/>
      <c r="G105" s="35"/>
      <c r="H105" s="36"/>
      <c r="I105" s="36"/>
      <c r="J105" s="36"/>
      <c r="K105" s="37"/>
      <c r="L105" s="37"/>
      <c r="M105" s="7"/>
      <c r="N105" s="1"/>
      <c r="O105" s="1"/>
      <c r="P105" s="1"/>
      <c r="Q105" s="20"/>
      <c r="R105" s="1"/>
      <c r="S105" s="1"/>
      <c r="T105" s="1"/>
      <c r="U105" s="1"/>
      <c r="V105" s="1"/>
      <c r="W105" s="1"/>
      <c r="X105" s="1"/>
      <c r="Y105" s="1"/>
      <c r="Z105" s="1"/>
      <c r="AA105" s="1"/>
      <c r="AB105" s="1"/>
      <c r="AC105" s="1"/>
      <c r="AD105" s="1"/>
      <c r="AG105" s="7"/>
    </row>
    <row r="106" spans="1:33" customFormat="1" x14ac:dyDescent="0.15">
      <c r="A106" s="7"/>
      <c r="B106" s="7"/>
      <c r="C106" s="7"/>
      <c r="D106" s="7"/>
      <c r="E106" s="7"/>
      <c r="F106" s="7"/>
      <c r="G106" s="7"/>
      <c r="H106" s="37"/>
      <c r="I106" s="37"/>
      <c r="J106" s="37"/>
      <c r="K106" s="7"/>
      <c r="L106" s="7"/>
      <c r="M106" s="7"/>
      <c r="N106" s="1"/>
      <c r="O106" s="1"/>
      <c r="P106" s="1"/>
      <c r="Q106" s="20"/>
      <c r="R106" s="1"/>
      <c r="S106" s="1"/>
      <c r="T106" s="1"/>
      <c r="U106" s="1"/>
      <c r="V106" s="1"/>
      <c r="W106" s="1"/>
      <c r="X106" s="1"/>
      <c r="Y106" s="1"/>
      <c r="Z106" s="1"/>
      <c r="AA106" s="1"/>
      <c r="AB106" s="1"/>
      <c r="AC106" s="1"/>
      <c r="AD106" s="1"/>
      <c r="AG106" s="7"/>
    </row>
    <row r="107" spans="1:33" customFormat="1" x14ac:dyDescent="0.15">
      <c r="A107" s="7"/>
      <c r="B107" s="7"/>
      <c r="C107" s="7"/>
      <c r="D107" s="7"/>
      <c r="E107" s="7"/>
      <c r="F107" s="7"/>
      <c r="G107" s="7"/>
      <c r="H107" s="37"/>
      <c r="I107" s="37"/>
      <c r="J107" s="37"/>
      <c r="K107" s="7"/>
      <c r="L107" s="7"/>
      <c r="M107" s="7"/>
      <c r="N107" s="1"/>
      <c r="O107" s="1"/>
      <c r="P107" s="1"/>
      <c r="Q107" s="20"/>
      <c r="R107" s="1"/>
      <c r="S107" s="1"/>
      <c r="T107" s="1"/>
      <c r="U107" s="1"/>
      <c r="V107" s="1"/>
      <c r="W107" s="1"/>
      <c r="X107" s="1"/>
      <c r="Y107" s="1"/>
      <c r="Z107" s="1"/>
      <c r="AA107" s="1"/>
      <c r="AB107" s="1"/>
      <c r="AC107" s="1"/>
      <c r="AD107" s="1"/>
      <c r="AG107" s="7"/>
    </row>
  </sheetData>
  <sheetProtection algorithmName="SHA-512" hashValue="XJCkn7bctlB95iri5DUX4DICj84zBD3sb4aFzIJnSKodsrsGi+WYMBOb9MffBK3xrwDvQLejZ0QlVQ9QYEyqQA==" saltValue="aINzUQ2gofzV4DNWh8hYzg==" spinCount="100000" sheet="1" objects="1" scenarios="1"/>
  <mergeCells count="45">
    <mergeCell ref="A49:L49"/>
    <mergeCell ref="C56:E56"/>
    <mergeCell ref="G56:H56"/>
    <mergeCell ref="A55:L55"/>
    <mergeCell ref="J74:K74"/>
    <mergeCell ref="A56:B56"/>
    <mergeCell ref="K56:L56"/>
    <mergeCell ref="J54:K54"/>
    <mergeCell ref="C57:D57"/>
    <mergeCell ref="E57:E58"/>
    <mergeCell ref="K57:L57"/>
    <mergeCell ref="F57:J58"/>
    <mergeCell ref="C30:D30"/>
    <mergeCell ref="E30:E31"/>
    <mergeCell ref="K30:L30"/>
    <mergeCell ref="A29:B29"/>
    <mergeCell ref="K29:L29"/>
    <mergeCell ref="C29:E29"/>
    <mergeCell ref="G29:H29"/>
    <mergeCell ref="W56:X56"/>
    <mergeCell ref="A57:A58"/>
    <mergeCell ref="B57:B58"/>
    <mergeCell ref="J81:K81"/>
    <mergeCell ref="W2:X2"/>
    <mergeCell ref="K3:L3"/>
    <mergeCell ref="A22:L22"/>
    <mergeCell ref="A28:L28"/>
    <mergeCell ref="F30:J31"/>
    <mergeCell ref="J20:K20"/>
    <mergeCell ref="J47:K47"/>
    <mergeCell ref="J27:K27"/>
    <mergeCell ref="A76:L76"/>
    <mergeCell ref="W29:X29"/>
    <mergeCell ref="A30:A31"/>
    <mergeCell ref="B30:B31"/>
    <mergeCell ref="A1:L1"/>
    <mergeCell ref="A2:B2"/>
    <mergeCell ref="K2:L2"/>
    <mergeCell ref="A3:A4"/>
    <mergeCell ref="B3:B4"/>
    <mergeCell ref="C3:D3"/>
    <mergeCell ref="E3:E4"/>
    <mergeCell ref="F3:J4"/>
    <mergeCell ref="C2:E2"/>
    <mergeCell ref="G2:H2"/>
  </mergeCells>
  <phoneticPr fontId="18"/>
  <dataValidations disablePrompts="1" count="1">
    <dataValidation type="list" allowBlank="1" showInputMessage="1" showErrorMessage="1" sqref="AB5:AB21 AB32:AB48 AB59:AB75" xr:uid="{00000000-0002-0000-0400-000000000000}">
      <formula1>prefec1</formula1>
    </dataValidation>
  </dataValidations>
  <pageMargins left="0.47244094488188981" right="0.47244094488188981" top="0.39370078740157483" bottom="0.19685039370078741" header="0.31496062992125984" footer="0.31496062992125984"/>
  <pageSetup paperSize="9" orientation="landscape" r:id="rId1"/>
  <colBreaks count="1" manualBreakCount="1">
    <brk id="12" max="160"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99FF"/>
  </sheetPr>
  <dimension ref="A1:AU107"/>
  <sheetViews>
    <sheetView view="pageBreakPreview" zoomScaleNormal="80" zoomScaleSheetLayoutView="100" workbookViewId="0">
      <selection activeCell="G12" sqref="G12"/>
    </sheetView>
  </sheetViews>
  <sheetFormatPr defaultColWidth="3.625" defaultRowHeight="13.5" x14ac:dyDescent="0.15"/>
  <cols>
    <col min="1" max="1" width="3.75" style="7" customWidth="1"/>
    <col min="2" max="2" width="6.25" style="7" customWidth="1"/>
    <col min="3" max="4" width="15" style="7" customWidth="1"/>
    <col min="5" max="5" width="6" style="7" customWidth="1"/>
    <col min="6" max="10" width="15.75" style="7" customWidth="1"/>
    <col min="11" max="12" width="7.5" style="7" customWidth="1"/>
    <col min="13" max="13" width="3.625" style="7"/>
    <col min="14" max="15" width="3.625" style="1"/>
    <col min="16" max="16" width="10.375" style="7" bestFit="1" customWidth="1"/>
    <col min="17" max="17" width="29" style="8" customWidth="1"/>
    <col min="18" max="20" width="9.375" style="7" bestFit="1" customWidth="1"/>
    <col min="21" max="21" width="8.375" style="7" bestFit="1" customWidth="1"/>
    <col min="22" max="22" width="15" style="7" bestFit="1" customWidth="1"/>
    <col min="23" max="23" width="7" style="7" customWidth="1"/>
    <col min="24" max="24" width="19.375" style="7" bestFit="1" customWidth="1"/>
    <col min="25" max="25" width="4.375" style="7" customWidth="1"/>
    <col min="26" max="26" width="6.75" style="7" customWidth="1"/>
    <col min="27" max="27" width="12" style="7" customWidth="1"/>
    <col min="28" max="28" width="7.375" bestFit="1" customWidth="1"/>
    <col min="29" max="29" width="6.25" customWidth="1"/>
    <col min="30" max="30" width="13.875" style="6" bestFit="1" customWidth="1"/>
    <col min="31" max="32" width="6.25" customWidth="1"/>
    <col min="33" max="16384" width="3.625" style="7"/>
  </cols>
  <sheetData>
    <row r="1" spans="1:47" ht="32.25" customHeight="1" x14ac:dyDescent="0.15">
      <c r="A1" s="241" t="s">
        <v>853</v>
      </c>
      <c r="B1" s="241"/>
      <c r="C1" s="241"/>
      <c r="D1" s="241"/>
      <c r="E1" s="241"/>
      <c r="F1" s="241"/>
      <c r="G1" s="241"/>
      <c r="H1" s="241"/>
      <c r="I1" s="241"/>
      <c r="J1" s="241"/>
      <c r="K1" s="241"/>
      <c r="L1" s="241"/>
    </row>
    <row r="2" spans="1:47" customFormat="1" ht="24" customHeight="1" x14ac:dyDescent="0.15">
      <c r="A2" s="329" t="s">
        <v>566</v>
      </c>
      <c r="B2" s="330"/>
      <c r="C2" s="337" t="str">
        <f>IF(基礎データ!$C$2="","",基礎データ!$C$2)</f>
        <v/>
      </c>
      <c r="D2" s="337"/>
      <c r="E2" s="338"/>
      <c r="F2" s="160" t="s">
        <v>562</v>
      </c>
      <c r="G2" s="337" t="str">
        <f>IF(基礎データ!$C$5="","",基礎データ!$C$5)</f>
        <v/>
      </c>
      <c r="H2" s="338"/>
      <c r="I2" s="116"/>
      <c r="J2" s="116"/>
      <c r="K2" s="331" t="s">
        <v>563</v>
      </c>
      <c r="L2" s="332"/>
      <c r="M2" s="7"/>
      <c r="N2" s="1"/>
      <c r="O2" s="1"/>
      <c r="P2" s="7"/>
      <c r="Q2" s="8"/>
      <c r="R2" s="7"/>
      <c r="S2" s="7"/>
      <c r="T2" s="7"/>
      <c r="U2" s="7"/>
      <c r="V2" s="7"/>
      <c r="W2" s="244"/>
      <c r="X2" s="244"/>
      <c r="Y2" s="19"/>
      <c r="Z2" s="7"/>
      <c r="AA2" s="7"/>
      <c r="AD2" s="6"/>
      <c r="AG2" s="7"/>
      <c r="AH2" s="7"/>
      <c r="AI2" s="7"/>
      <c r="AJ2" s="7"/>
      <c r="AK2" s="7"/>
      <c r="AL2" s="7"/>
      <c r="AM2" s="7"/>
      <c r="AN2" s="7"/>
      <c r="AO2" s="7"/>
      <c r="AP2" s="7"/>
      <c r="AQ2" s="7"/>
      <c r="AR2" s="7"/>
      <c r="AS2" s="7"/>
      <c r="AT2" s="7"/>
      <c r="AU2" s="7"/>
    </row>
    <row r="3" spans="1:47" customFormat="1" ht="18" customHeight="1" x14ac:dyDescent="0.15">
      <c r="A3" s="253"/>
      <c r="B3" s="252" t="s">
        <v>182</v>
      </c>
      <c r="C3" s="242" t="s">
        <v>2</v>
      </c>
      <c r="D3" s="242"/>
      <c r="E3" s="252" t="s">
        <v>175</v>
      </c>
      <c r="F3" s="255" t="s">
        <v>258</v>
      </c>
      <c r="G3" s="256"/>
      <c r="H3" s="256"/>
      <c r="I3" s="333"/>
      <c r="J3" s="334"/>
      <c r="K3" s="255" t="s">
        <v>259</v>
      </c>
      <c r="L3" s="340"/>
      <c r="M3" s="7"/>
      <c r="N3" s="1"/>
      <c r="O3" s="1"/>
      <c r="P3" s="7"/>
      <c r="Q3" s="8"/>
      <c r="R3" s="7"/>
      <c r="S3" s="7"/>
      <c r="T3" s="7"/>
      <c r="U3" s="7"/>
      <c r="V3" s="7"/>
      <c r="W3" s="7"/>
      <c r="X3" s="7"/>
      <c r="Y3" s="7"/>
      <c r="Z3" s="7"/>
      <c r="AA3" s="7"/>
      <c r="AD3" s="6"/>
      <c r="AG3" s="7"/>
      <c r="AH3" s="7"/>
      <c r="AI3" s="7"/>
      <c r="AJ3" s="7"/>
      <c r="AK3" s="7"/>
      <c r="AL3" s="7"/>
      <c r="AM3" s="7"/>
      <c r="AN3" s="7"/>
      <c r="AO3" s="7"/>
      <c r="AP3" s="7"/>
      <c r="AQ3" s="7"/>
      <c r="AR3" s="7"/>
      <c r="AS3" s="7"/>
      <c r="AT3" s="7"/>
      <c r="AU3" s="7"/>
    </row>
    <row r="4" spans="1:47" customFormat="1" ht="18" customHeight="1" thickBot="1" x14ac:dyDescent="0.2">
      <c r="A4" s="254"/>
      <c r="B4" s="243"/>
      <c r="C4" s="21" t="s">
        <v>10</v>
      </c>
      <c r="D4" s="21" t="s">
        <v>201</v>
      </c>
      <c r="E4" s="243"/>
      <c r="F4" s="271"/>
      <c r="G4" s="272"/>
      <c r="H4" s="272"/>
      <c r="I4" s="335"/>
      <c r="J4" s="336"/>
      <c r="K4" s="21" t="s">
        <v>557</v>
      </c>
      <c r="L4" s="102" t="s">
        <v>558</v>
      </c>
      <c r="M4" s="7"/>
      <c r="N4" s="1"/>
      <c r="O4" s="1"/>
      <c r="P4" s="25"/>
      <c r="Q4" s="38"/>
      <c r="R4" s="25"/>
      <c r="S4" s="25"/>
      <c r="T4" s="25"/>
      <c r="U4" s="25"/>
      <c r="V4" s="25"/>
      <c r="W4" s="25"/>
      <c r="X4" s="25"/>
      <c r="Y4" s="25"/>
      <c r="Z4" s="25"/>
      <c r="AA4" s="25"/>
      <c r="AB4" s="1"/>
      <c r="AC4" s="1"/>
      <c r="AD4" s="1"/>
      <c r="AG4" s="7"/>
      <c r="AH4" s="7"/>
      <c r="AI4" s="7"/>
      <c r="AJ4" s="7"/>
      <c r="AK4" s="7"/>
      <c r="AL4" s="7"/>
      <c r="AM4" s="7"/>
      <c r="AN4" s="7"/>
      <c r="AO4" s="7"/>
      <c r="AP4" s="7"/>
      <c r="AQ4" s="7"/>
      <c r="AR4" s="7"/>
      <c r="AS4" s="7"/>
      <c r="AT4" s="7"/>
      <c r="AU4" s="7"/>
    </row>
    <row r="5" spans="1:47" customFormat="1" ht="24" customHeight="1" thickTop="1" x14ac:dyDescent="0.15">
      <c r="A5" s="22">
        <v>1</v>
      </c>
      <c r="B5" s="85" t="str">
        <f>IF(ISBLANK(VLOOKUP($A5,種目処理!$J$2:$AG$51,14)),"",VLOOKUP($A5,種目処理!$J$2:$AG$51,14))</f>
        <v/>
      </c>
      <c r="C5" s="85" t="str">
        <f>IF(ISBLANK(VLOOKUP($A5,種目処理!$J$2:$AG$51,15)),"",VLOOKUP($A5,種目処理!$J$2:$AG$51,15))</f>
        <v/>
      </c>
      <c r="D5" s="85" t="str">
        <f>IF(ISBLANK(VLOOKUP($A5,種目処理!$J$2:$AG$51,16)),"",VLOOKUP($A5,種目処理!$J$2:$AG$51,16))</f>
        <v/>
      </c>
      <c r="E5" s="85" t="str">
        <f>IF(ISBLANK(VLOOKUP($A5,種目処理!$J$2:$AG$51,17)),"",VLOOKUP($A5,種目処理!$J$2:$AG$51,17))</f>
        <v/>
      </c>
      <c r="F5" s="86" t="str">
        <f>IF(ISBLANK(VLOOKUP($A5,種目処理!$J$2:$AG$51,18)),"",VLOOKUP($A5,種目処理!$J$2:$AG$51,18))</f>
        <v/>
      </c>
      <c r="G5" s="87" t="str">
        <f>IF(ISBLANK(VLOOKUP($A5,種目処理!$J$2:$AG$51,19)),"",VLOOKUP($A5,種目処理!$J$2:$AG$51,19))</f>
        <v/>
      </c>
      <c r="H5" s="86" t="str">
        <f>IF(ISBLANK(VLOOKUP($A5,種目処理!$J$2:$AG$51,20)),"",VLOOKUP($A5,種目処理!$J$2:$AG$51,20))</f>
        <v/>
      </c>
      <c r="I5" s="86" t="str">
        <f>IF(ISBLANK(VLOOKUP($A5,種目処理!$J$2:$AG$51,21)),"",VLOOKUP($A5,種目処理!$J$2:$AG$51,21))</f>
        <v/>
      </c>
      <c r="J5" s="86" t="str">
        <f>IF(ISBLANK(VLOOKUP($A5,種目処理!$J$2:$AG$51,22)),"",VLOOKUP($A5,種目処理!$J$2:$AG$51,22))</f>
        <v/>
      </c>
      <c r="K5" s="88" t="str">
        <f>IF(ISBLANK(VLOOKUP($A5,種目処理!$J$2:$AG$51,23)),"",VLOOKUP($A5,種目処理!$J$2:$AG$51,23))</f>
        <v/>
      </c>
      <c r="L5" s="103" t="str">
        <f>IF(ISBLANK(VLOOKUP($A5,種目処理!$J$2:$AG$51,24)),"",VLOOKUP($A5,種目処理!$J$2:$AG$51,24))</f>
        <v/>
      </c>
      <c r="M5" s="7"/>
      <c r="N5" s="1"/>
      <c r="O5" s="1"/>
      <c r="P5" s="3"/>
      <c r="Q5" s="39"/>
      <c r="R5" s="40"/>
      <c r="S5" s="40"/>
      <c r="T5" s="40"/>
      <c r="U5" s="41"/>
      <c r="V5" s="3"/>
      <c r="W5" s="3"/>
      <c r="X5" s="3"/>
      <c r="Y5" s="3"/>
      <c r="Z5" s="3"/>
      <c r="AA5" s="3"/>
      <c r="AB5" s="3"/>
      <c r="AC5" s="1"/>
      <c r="AD5" s="1"/>
      <c r="AG5" s="7"/>
      <c r="AH5" s="7"/>
      <c r="AI5" s="7"/>
      <c r="AJ5" s="7"/>
      <c r="AK5" s="7"/>
      <c r="AL5" s="7"/>
      <c r="AM5" s="7"/>
      <c r="AN5" s="7"/>
      <c r="AO5" s="7"/>
      <c r="AP5" s="7"/>
      <c r="AQ5" s="7"/>
      <c r="AR5" s="7"/>
      <c r="AS5" s="7"/>
      <c r="AT5" s="7"/>
      <c r="AU5" s="7"/>
    </row>
    <row r="6" spans="1:47" customFormat="1" ht="24" customHeight="1" x14ac:dyDescent="0.15">
      <c r="A6" s="23">
        <v>2</v>
      </c>
      <c r="B6" s="85" t="str">
        <f>IF(ISBLANK(VLOOKUP($A6,種目処理!$J$2:$AG$51,14)),"",VLOOKUP($A6,種目処理!$J$2:$AG$51,14))</f>
        <v/>
      </c>
      <c r="C6" s="85" t="str">
        <f>IF(ISBLANK(VLOOKUP($A6,種目処理!$J$2:$AG$51,15)),"",VLOOKUP($A6,種目処理!$J$2:$AG$51,15))</f>
        <v/>
      </c>
      <c r="D6" s="85" t="str">
        <f>IF(ISBLANK(VLOOKUP($A6,種目処理!$J$2:$AG$51,16)),"",VLOOKUP($A6,種目処理!$J$2:$AG$51,16))</f>
        <v/>
      </c>
      <c r="E6" s="85" t="str">
        <f>IF(ISBLANK(VLOOKUP($A6,種目処理!$J$2:$AG$51,17)),"",VLOOKUP($A6,種目処理!$J$2:$AG$51,17))</f>
        <v/>
      </c>
      <c r="F6" s="89" t="str">
        <f>IF(ISBLANK(VLOOKUP($A6,種目処理!$J$2:$AG$51,18)),"",VLOOKUP($A6,種目処理!$J$2:$AG$51,18))</f>
        <v/>
      </c>
      <c r="G6" s="90" t="str">
        <f>IF(ISBLANK(VLOOKUP($A6,種目処理!$J$2:$AG$51,19)),"",VLOOKUP($A6,種目処理!$J$2:$AG$51,19))</f>
        <v/>
      </c>
      <c r="H6" s="91" t="str">
        <f>IF(ISBLANK(VLOOKUP($A6,種目処理!$J$2:$AG$51,20)),"",VLOOKUP($A6,種目処理!$J$2:$AG$51,20))</f>
        <v/>
      </c>
      <c r="I6" s="91" t="str">
        <f>IF(ISBLANK(VLOOKUP($A6,種目処理!$J$2:$AG$51,21)),"",VLOOKUP($A6,種目処理!$J$2:$AG$51,21))</f>
        <v/>
      </c>
      <c r="J6" s="91" t="str">
        <f>IF(ISBLANK(VLOOKUP($A6,種目処理!$J$2:$AG$51,22)),"",VLOOKUP($A6,種目処理!$J$2:$AG$51,22))</f>
        <v/>
      </c>
      <c r="K6" s="92" t="str">
        <f>IF(ISBLANK(VLOOKUP($A6,種目処理!$J$2:$AG$51,23)),"",VLOOKUP($A6,種目処理!$J$2:$AG$51,23))</f>
        <v/>
      </c>
      <c r="L6" s="104" t="str">
        <f>IF(ISBLANK(VLOOKUP($A6,種目処理!$J$2:$AG$51,24)),"",VLOOKUP($A6,種目処理!$J$2:$AG$51,24))</f>
        <v/>
      </c>
      <c r="M6" s="7"/>
      <c r="N6" s="1"/>
      <c r="O6" s="1"/>
      <c r="P6" s="3"/>
      <c r="Q6" s="39"/>
      <c r="R6" s="40"/>
      <c r="S6" s="40"/>
      <c r="T6" s="40"/>
      <c r="U6" s="41"/>
      <c r="V6" s="3"/>
      <c r="W6" s="3"/>
      <c r="X6" s="3"/>
      <c r="Y6" s="3"/>
      <c r="Z6" s="3"/>
      <c r="AA6" s="3"/>
      <c r="AB6" s="3"/>
      <c r="AC6" s="1"/>
      <c r="AD6" s="1"/>
      <c r="AG6" s="7"/>
      <c r="AH6" s="7"/>
      <c r="AI6" s="7"/>
      <c r="AJ6" s="7"/>
      <c r="AK6" s="7"/>
      <c r="AL6" s="7"/>
      <c r="AM6" s="7"/>
      <c r="AN6" s="7"/>
      <c r="AO6" s="7"/>
      <c r="AP6" s="7"/>
      <c r="AQ6" s="7"/>
      <c r="AR6" s="7"/>
      <c r="AS6" s="7"/>
      <c r="AT6" s="7"/>
      <c r="AU6" s="7"/>
    </row>
    <row r="7" spans="1:47" customFormat="1" ht="24" customHeight="1" x14ac:dyDescent="0.15">
      <c r="A7" s="23">
        <v>3</v>
      </c>
      <c r="B7" s="85" t="str">
        <f>IF(ISBLANK(VLOOKUP($A7,種目処理!$J$2:$AG$51,14)),"",VLOOKUP($A7,種目処理!$J$2:$AG$51,14))</f>
        <v/>
      </c>
      <c r="C7" s="85" t="str">
        <f>IF(ISBLANK(VLOOKUP($A7,種目処理!$J$2:$AG$51,15)),"",VLOOKUP($A7,種目処理!$J$2:$AG$51,15))</f>
        <v/>
      </c>
      <c r="D7" s="85" t="str">
        <f>IF(ISBLANK(VLOOKUP($A7,種目処理!$J$2:$AG$51,16)),"",VLOOKUP($A7,種目処理!$J$2:$AG$51,16))</f>
        <v/>
      </c>
      <c r="E7" s="85" t="str">
        <f>IF(ISBLANK(VLOOKUP($A7,種目処理!$J$2:$AG$51,17)),"",VLOOKUP($A7,種目処理!$J$2:$AG$51,17))</f>
        <v/>
      </c>
      <c r="F7" s="89" t="str">
        <f>IF(ISBLANK(VLOOKUP($A7,種目処理!$J$2:$AG$51,18)),"",VLOOKUP($A7,種目処理!$J$2:$AG$51,18))</f>
        <v/>
      </c>
      <c r="G7" s="90" t="str">
        <f>IF(ISBLANK(VLOOKUP($A7,種目処理!$J$2:$AG$51,19)),"",VLOOKUP($A7,種目処理!$J$2:$AG$51,19))</f>
        <v/>
      </c>
      <c r="H7" s="93" t="str">
        <f>IF(ISBLANK(VLOOKUP($A7,種目処理!$J$2:$AG$51,20)),"",VLOOKUP($A7,種目処理!$J$2:$AG$51,20))</f>
        <v/>
      </c>
      <c r="I7" s="91" t="str">
        <f>IF(ISBLANK(VLOOKUP($A7,種目処理!$J$2:$AG$51,21)),"",VLOOKUP($A7,種目処理!$J$2:$AG$51,21))</f>
        <v/>
      </c>
      <c r="J7" s="91" t="str">
        <f>IF(ISBLANK(VLOOKUP($A7,種目処理!$J$2:$AG$51,22)),"",VLOOKUP($A7,種目処理!$J$2:$AG$51,22))</f>
        <v/>
      </c>
      <c r="K7" s="92" t="str">
        <f>IF(ISBLANK(VLOOKUP($A7,種目処理!$J$2:$AG$51,23)),"",VLOOKUP($A7,種目処理!$J$2:$AG$51,23))</f>
        <v/>
      </c>
      <c r="L7" s="104" t="str">
        <f>IF(ISBLANK(VLOOKUP($A7,種目処理!$J$2:$AG$51,24)),"",VLOOKUP($A7,種目処理!$J$2:$AG$51,24))</f>
        <v/>
      </c>
      <c r="M7" s="7"/>
      <c r="N7" s="1"/>
      <c r="O7" s="1"/>
      <c r="P7" s="3"/>
      <c r="Q7" s="39"/>
      <c r="R7" s="40"/>
      <c r="S7" s="40"/>
      <c r="T7" s="40"/>
      <c r="U7" s="41"/>
      <c r="V7" s="3"/>
      <c r="W7" s="3"/>
      <c r="X7" s="3"/>
      <c r="Y7" s="3"/>
      <c r="Z7" s="3"/>
      <c r="AA7" s="3"/>
      <c r="AB7" s="3"/>
      <c r="AC7" s="1"/>
      <c r="AD7" s="1"/>
      <c r="AG7" s="7"/>
      <c r="AH7" s="7"/>
      <c r="AI7" s="7"/>
      <c r="AJ7" s="7"/>
      <c r="AK7" s="7"/>
      <c r="AL7" s="7"/>
      <c r="AM7" s="7"/>
      <c r="AN7" s="7"/>
      <c r="AO7" s="7"/>
      <c r="AP7" s="7"/>
      <c r="AQ7" s="7"/>
      <c r="AR7" s="7"/>
      <c r="AS7" s="7"/>
      <c r="AT7" s="7"/>
      <c r="AU7" s="7"/>
    </row>
    <row r="8" spans="1:47" customFormat="1" ht="24" customHeight="1" x14ac:dyDescent="0.15">
      <c r="A8" s="23">
        <v>4</v>
      </c>
      <c r="B8" s="85" t="str">
        <f>IF(ISBLANK(VLOOKUP($A8,種目処理!$J$2:$AG$51,14)),"",VLOOKUP($A8,種目処理!$J$2:$AG$51,14))</f>
        <v/>
      </c>
      <c r="C8" s="85" t="str">
        <f>IF(ISBLANK(VLOOKUP($A8,種目処理!$J$2:$AG$51,15)),"",VLOOKUP($A8,種目処理!$J$2:$AG$51,15))</f>
        <v/>
      </c>
      <c r="D8" s="85" t="str">
        <f>IF(ISBLANK(VLOOKUP($A8,種目処理!$J$2:$AG$51,16)),"",VLOOKUP($A8,種目処理!$J$2:$AG$51,16))</f>
        <v/>
      </c>
      <c r="E8" s="85" t="str">
        <f>IF(ISBLANK(VLOOKUP($A8,種目処理!$J$2:$AG$51,17)),"",VLOOKUP($A8,種目処理!$J$2:$AG$51,17))</f>
        <v/>
      </c>
      <c r="F8" s="89" t="str">
        <f>IF(ISBLANK(VLOOKUP($A8,種目処理!$J$2:$AG$51,18)),"",VLOOKUP($A8,種目処理!$J$2:$AG$51,18))</f>
        <v/>
      </c>
      <c r="G8" s="90" t="str">
        <f>IF(ISBLANK(VLOOKUP($A8,種目処理!$J$2:$AG$51,19)),"",VLOOKUP($A8,種目処理!$J$2:$AG$51,19))</f>
        <v/>
      </c>
      <c r="H8" s="93" t="str">
        <f>IF(ISBLANK(VLOOKUP($A8,種目処理!$J$2:$AG$51,20)),"",VLOOKUP($A8,種目処理!$J$2:$AG$51,20))</f>
        <v/>
      </c>
      <c r="I8" s="92" t="str">
        <f>IF(ISBLANK(VLOOKUP($A8,種目処理!$J$2:$AG$51,21)),"",VLOOKUP($A8,種目処理!$J$2:$AG$51,21))</f>
        <v/>
      </c>
      <c r="J8" s="91" t="str">
        <f>IF(ISBLANK(VLOOKUP($A8,種目処理!$J$2:$AG$51,22)),"",VLOOKUP($A8,種目処理!$J$2:$AG$51,22))</f>
        <v/>
      </c>
      <c r="K8" s="92" t="str">
        <f>IF(ISBLANK(VLOOKUP($A8,種目処理!$J$2:$AG$51,23)),"",VLOOKUP($A8,種目処理!$J$2:$AG$51,23))</f>
        <v/>
      </c>
      <c r="L8" s="104" t="str">
        <f>IF(ISBLANK(VLOOKUP($A8,種目処理!$J$2:$AG$51,24)),"",VLOOKUP($A8,種目処理!$J$2:$AG$51,24))</f>
        <v/>
      </c>
      <c r="M8" s="7"/>
      <c r="N8" s="1"/>
      <c r="O8" s="1"/>
      <c r="P8" s="3"/>
      <c r="Q8" s="39"/>
      <c r="R8" s="40"/>
      <c r="S8" s="40"/>
      <c r="T8" s="40"/>
      <c r="U8" s="41"/>
      <c r="V8" s="3"/>
      <c r="W8" s="3"/>
      <c r="X8" s="3"/>
      <c r="Y8" s="3"/>
      <c r="Z8" s="3"/>
      <c r="AA8" s="3"/>
      <c r="AB8" s="3"/>
      <c r="AC8" s="1"/>
      <c r="AD8" s="1"/>
      <c r="AG8" s="7"/>
      <c r="AH8" s="7"/>
      <c r="AI8" s="7"/>
      <c r="AJ8" s="7"/>
      <c r="AK8" s="7"/>
      <c r="AL8" s="7"/>
      <c r="AM8" s="7"/>
      <c r="AN8" s="7"/>
      <c r="AO8" s="7"/>
      <c r="AP8" s="7"/>
      <c r="AQ8" s="7"/>
      <c r="AR8" s="7"/>
      <c r="AS8" s="7"/>
      <c r="AT8" s="7"/>
      <c r="AU8" s="7"/>
    </row>
    <row r="9" spans="1:47" customFormat="1" ht="24" customHeight="1" x14ac:dyDescent="0.15">
      <c r="A9" s="23">
        <v>5</v>
      </c>
      <c r="B9" s="85" t="str">
        <f>IF(ISBLANK(VLOOKUP($A9,種目処理!$J$2:$AG$51,14)),"",VLOOKUP($A9,種目処理!$J$2:$AG$51,14))</f>
        <v/>
      </c>
      <c r="C9" s="85" t="str">
        <f>IF(ISBLANK(VLOOKUP($A9,種目処理!$J$2:$AG$51,15)),"",VLOOKUP($A9,種目処理!$J$2:$AG$51,15))</f>
        <v/>
      </c>
      <c r="D9" s="85" t="str">
        <f>IF(ISBLANK(VLOOKUP($A9,種目処理!$J$2:$AG$51,16)),"",VLOOKUP($A9,種目処理!$J$2:$AG$51,16))</f>
        <v/>
      </c>
      <c r="E9" s="85" t="str">
        <f>IF(ISBLANK(VLOOKUP($A9,種目処理!$J$2:$AG$51,17)),"",VLOOKUP($A9,種目処理!$J$2:$AG$51,17))</f>
        <v/>
      </c>
      <c r="F9" s="89" t="str">
        <f>IF(ISBLANK(VLOOKUP($A9,種目処理!$J$2:$AG$51,18)),"",VLOOKUP($A9,種目処理!$J$2:$AG$51,18))</f>
        <v/>
      </c>
      <c r="G9" s="90" t="str">
        <f>IF(ISBLANK(VLOOKUP($A9,種目処理!$J$2:$AG$51,19)),"",VLOOKUP($A9,種目処理!$J$2:$AG$51,19))</f>
        <v/>
      </c>
      <c r="H9" s="93" t="str">
        <f>IF(ISBLANK(VLOOKUP($A9,種目処理!$J$2:$AG$51,20)),"",VLOOKUP($A9,種目処理!$J$2:$AG$51,20))</f>
        <v/>
      </c>
      <c r="I9" s="92" t="str">
        <f>IF(ISBLANK(VLOOKUP($A9,種目処理!$J$2:$AG$51,21)),"",VLOOKUP($A9,種目処理!$J$2:$AG$51,21))</f>
        <v/>
      </c>
      <c r="J9" s="93" t="str">
        <f>IF(ISBLANK(VLOOKUP($A9,種目処理!$J$2:$AG$51,22)),"",VLOOKUP($A9,種目処理!$J$2:$AG$51,22))</f>
        <v/>
      </c>
      <c r="K9" s="92" t="str">
        <f>IF(ISBLANK(VLOOKUP($A9,種目処理!$J$2:$AG$51,23)),"",VLOOKUP($A9,種目処理!$J$2:$AG$51,23))</f>
        <v/>
      </c>
      <c r="L9" s="104" t="str">
        <f>IF(ISBLANK(VLOOKUP($A9,種目処理!$J$2:$AG$51,24)),"",VLOOKUP($A9,種目処理!$J$2:$AG$51,24))</f>
        <v/>
      </c>
      <c r="M9" s="7"/>
      <c r="N9" s="1"/>
      <c r="O9" s="1"/>
      <c r="P9" s="3"/>
      <c r="Q9" s="39"/>
      <c r="R9" s="40"/>
      <c r="S9" s="40"/>
      <c r="T9" s="40"/>
      <c r="U9" s="41"/>
      <c r="V9" s="3"/>
      <c r="W9" s="3"/>
      <c r="X9" s="3"/>
      <c r="Y9" s="3"/>
      <c r="Z9" s="3"/>
      <c r="AA9" s="3"/>
      <c r="AB9" s="3"/>
      <c r="AC9" s="1"/>
      <c r="AD9" s="1"/>
      <c r="AG9" s="7"/>
      <c r="AH9" s="7"/>
      <c r="AI9" s="7"/>
      <c r="AJ9" s="7"/>
      <c r="AK9" s="7"/>
      <c r="AL9" s="7"/>
      <c r="AM9" s="7"/>
      <c r="AN9" s="7"/>
      <c r="AO9" s="7"/>
      <c r="AP9" s="7"/>
      <c r="AQ9" s="7"/>
      <c r="AR9" s="7"/>
      <c r="AS9" s="7"/>
      <c r="AT9" s="7"/>
      <c r="AU9" s="7"/>
    </row>
    <row r="10" spans="1:47" customFormat="1" ht="24" customHeight="1" x14ac:dyDescent="0.15">
      <c r="A10" s="23">
        <v>6</v>
      </c>
      <c r="B10" s="85" t="str">
        <f>IF(ISBLANK(VLOOKUP($A10,種目処理!$J$2:$AG$51,14)),"",VLOOKUP($A10,種目処理!$J$2:$AG$51,14))</f>
        <v/>
      </c>
      <c r="C10" s="85" t="str">
        <f>IF(ISBLANK(VLOOKUP($A10,種目処理!$J$2:$AG$51,15)),"",VLOOKUP($A10,種目処理!$J$2:$AG$51,15))</f>
        <v/>
      </c>
      <c r="D10" s="85" t="str">
        <f>IF(ISBLANK(VLOOKUP($A10,種目処理!$J$2:$AG$51,16)),"",VLOOKUP($A10,種目処理!$J$2:$AG$51,16))</f>
        <v/>
      </c>
      <c r="E10" s="85" t="str">
        <f>IF(ISBLANK(VLOOKUP($A10,種目処理!$J$2:$AG$51,17)),"",VLOOKUP($A10,種目処理!$J$2:$AG$51,17))</f>
        <v/>
      </c>
      <c r="F10" s="89" t="str">
        <f>IF(ISBLANK(VLOOKUP($A10,種目処理!$J$2:$AG$51,18)),"",VLOOKUP($A10,種目処理!$J$2:$AG$51,18))</f>
        <v/>
      </c>
      <c r="G10" s="90" t="str">
        <f>IF(ISBLANK(VLOOKUP($A10,種目処理!$J$2:$AG$51,19)),"",VLOOKUP($A10,種目処理!$J$2:$AG$51,19))</f>
        <v/>
      </c>
      <c r="H10" s="93" t="str">
        <f>IF(ISBLANK(VLOOKUP($A10,種目処理!$J$2:$AG$51,20)),"",VLOOKUP($A10,種目処理!$J$2:$AG$51,20))</f>
        <v/>
      </c>
      <c r="I10" s="92" t="str">
        <f>IF(ISBLANK(VLOOKUP($A10,種目処理!$J$2:$AG$51,21)),"",VLOOKUP($A10,種目処理!$J$2:$AG$51,21))</f>
        <v/>
      </c>
      <c r="J10" s="93" t="str">
        <f>IF(ISBLANK(VLOOKUP($A10,種目処理!$J$2:$AG$51,22)),"",VLOOKUP($A10,種目処理!$J$2:$AG$51,22))</f>
        <v/>
      </c>
      <c r="K10" s="92" t="str">
        <f>IF(ISBLANK(VLOOKUP($A10,種目処理!$J$2:$AG$51,23)),"",VLOOKUP($A10,種目処理!$J$2:$AG$51,23))</f>
        <v/>
      </c>
      <c r="L10" s="104" t="str">
        <f>IF(ISBLANK(VLOOKUP($A10,種目処理!$J$2:$AG$51,24)),"",VLOOKUP($A10,種目処理!$J$2:$AG$51,24))</f>
        <v/>
      </c>
      <c r="M10" s="7"/>
      <c r="N10" s="1"/>
      <c r="O10" s="1"/>
      <c r="P10" s="3"/>
      <c r="Q10" s="39"/>
      <c r="R10" s="40"/>
      <c r="S10" s="40"/>
      <c r="T10" s="40"/>
      <c r="U10" s="41"/>
      <c r="V10" s="3"/>
      <c r="W10" s="3"/>
      <c r="X10" s="3"/>
      <c r="Y10" s="3"/>
      <c r="Z10" s="3"/>
      <c r="AA10" s="3"/>
      <c r="AB10" s="3"/>
      <c r="AC10" s="1"/>
      <c r="AD10" s="1"/>
      <c r="AG10" s="7"/>
      <c r="AH10" s="7"/>
      <c r="AI10" s="7"/>
      <c r="AJ10" s="7"/>
      <c r="AK10" s="7"/>
      <c r="AL10" s="7"/>
      <c r="AM10" s="7"/>
      <c r="AN10" s="7"/>
      <c r="AO10" s="7"/>
      <c r="AP10" s="7"/>
      <c r="AQ10" s="7"/>
      <c r="AR10" s="7"/>
      <c r="AS10" s="7"/>
      <c r="AT10" s="7"/>
      <c r="AU10" s="7"/>
    </row>
    <row r="11" spans="1:47" customFormat="1" ht="24" customHeight="1" x14ac:dyDescent="0.15">
      <c r="A11" s="23">
        <v>7</v>
      </c>
      <c r="B11" s="85" t="str">
        <f>IF(ISBLANK(VLOOKUP($A11,種目処理!$J$2:$AG$51,14)),"",VLOOKUP($A11,種目処理!$J$2:$AG$51,14))</f>
        <v/>
      </c>
      <c r="C11" s="85" t="str">
        <f>IF(ISBLANK(VLOOKUP($A11,種目処理!$J$2:$AG$51,15)),"",VLOOKUP($A11,種目処理!$J$2:$AG$51,15))</f>
        <v/>
      </c>
      <c r="D11" s="85" t="str">
        <f>IF(ISBLANK(VLOOKUP($A11,種目処理!$J$2:$AG$51,16)),"",VLOOKUP($A11,種目処理!$J$2:$AG$51,16))</f>
        <v/>
      </c>
      <c r="E11" s="85" t="str">
        <f>IF(ISBLANK(VLOOKUP($A11,種目処理!$J$2:$AG$51,17)),"",VLOOKUP($A11,種目処理!$J$2:$AG$51,17))</f>
        <v/>
      </c>
      <c r="F11" s="89" t="str">
        <f>IF(ISBLANK(VLOOKUP($A11,種目処理!$J$2:$AG$51,18)),"",VLOOKUP($A11,種目処理!$J$2:$AG$51,18))</f>
        <v/>
      </c>
      <c r="G11" s="90" t="str">
        <f>IF(ISBLANK(VLOOKUP($A11,種目処理!$J$2:$AG$51,19)),"",VLOOKUP($A11,種目処理!$J$2:$AG$51,19))</f>
        <v/>
      </c>
      <c r="H11" s="93" t="str">
        <f>IF(ISBLANK(VLOOKUP($A11,種目処理!$J$2:$AG$51,20)),"",VLOOKUP($A11,種目処理!$J$2:$AG$51,20))</f>
        <v/>
      </c>
      <c r="I11" s="92" t="str">
        <f>IF(ISBLANK(VLOOKUP($A11,種目処理!$J$2:$AG$51,21)),"",VLOOKUP($A11,種目処理!$J$2:$AG$51,21))</f>
        <v/>
      </c>
      <c r="J11" s="93" t="str">
        <f>IF(ISBLANK(VLOOKUP($A11,種目処理!$J$2:$AG$51,22)),"",VLOOKUP($A11,種目処理!$J$2:$AG$51,22))</f>
        <v/>
      </c>
      <c r="K11" s="92" t="str">
        <f>IF(ISBLANK(VLOOKUP($A11,種目処理!$J$2:$AG$51,23)),"",VLOOKUP($A11,種目処理!$J$2:$AG$51,23))</f>
        <v/>
      </c>
      <c r="L11" s="104" t="str">
        <f>IF(ISBLANK(VLOOKUP($A11,種目処理!$J$2:$AG$51,24)),"",VLOOKUP($A11,種目処理!$J$2:$AG$51,24))</f>
        <v/>
      </c>
      <c r="M11" s="7"/>
      <c r="N11" s="1"/>
      <c r="O11" s="1"/>
      <c r="P11" s="3"/>
      <c r="Q11" s="39"/>
      <c r="R11" s="40"/>
      <c r="S11" s="40"/>
      <c r="T11" s="40"/>
      <c r="U11" s="41"/>
      <c r="V11" s="3"/>
      <c r="W11" s="3"/>
      <c r="X11" s="3"/>
      <c r="Y11" s="3"/>
      <c r="Z11" s="3"/>
      <c r="AA11" s="3"/>
      <c r="AB11" s="3"/>
      <c r="AC11" s="1"/>
      <c r="AD11" s="1"/>
      <c r="AG11" s="7"/>
      <c r="AH11" s="7"/>
      <c r="AI11" s="7"/>
      <c r="AJ11" s="7"/>
      <c r="AK11" s="7"/>
      <c r="AL11" s="7"/>
      <c r="AM11" s="7"/>
      <c r="AN11" s="7"/>
      <c r="AO11" s="7"/>
      <c r="AP11" s="7"/>
      <c r="AQ11" s="7"/>
      <c r="AR11" s="7"/>
      <c r="AS11" s="7"/>
      <c r="AT11" s="7"/>
      <c r="AU11" s="7"/>
    </row>
    <row r="12" spans="1:47" customFormat="1" ht="24" customHeight="1" x14ac:dyDescent="0.15">
      <c r="A12" s="23">
        <v>8</v>
      </c>
      <c r="B12" s="85" t="str">
        <f>IF(ISBLANK(VLOOKUP($A12,種目処理!$J$2:$AG$51,14)),"",VLOOKUP($A12,種目処理!$J$2:$AG$51,14))</f>
        <v/>
      </c>
      <c r="C12" s="85" t="str">
        <f>IF(ISBLANK(VLOOKUP($A12,種目処理!$J$2:$AG$51,15)),"",VLOOKUP($A12,種目処理!$J$2:$AG$51,15))</f>
        <v/>
      </c>
      <c r="D12" s="85" t="str">
        <f>IF(ISBLANK(VLOOKUP($A12,種目処理!$J$2:$AG$51,16)),"",VLOOKUP($A12,種目処理!$J$2:$AG$51,16))</f>
        <v/>
      </c>
      <c r="E12" s="85" t="str">
        <f>IF(ISBLANK(VLOOKUP($A12,種目処理!$J$2:$AG$51,17)),"",VLOOKUP($A12,種目処理!$J$2:$AG$51,17))</f>
        <v/>
      </c>
      <c r="F12" s="89" t="str">
        <f>IF(ISBLANK(VLOOKUP($A12,種目処理!$J$2:$AG$51,18)),"",VLOOKUP($A12,種目処理!$J$2:$AG$51,18))</f>
        <v/>
      </c>
      <c r="G12" s="90" t="str">
        <f>IF(ISBLANK(VLOOKUP($A12,種目処理!$J$2:$AG$51,19)),"",VLOOKUP($A12,種目処理!$J$2:$AG$51,19))</f>
        <v/>
      </c>
      <c r="H12" s="93" t="str">
        <f>IF(ISBLANK(VLOOKUP($A12,種目処理!$J$2:$AG$51,20)),"",VLOOKUP($A12,種目処理!$J$2:$AG$51,20))</f>
        <v/>
      </c>
      <c r="I12" s="92" t="str">
        <f>IF(ISBLANK(VLOOKUP($A12,種目処理!$J$2:$AG$51,21)),"",VLOOKUP($A12,種目処理!$J$2:$AG$51,21))</f>
        <v/>
      </c>
      <c r="J12" s="93" t="str">
        <f>IF(ISBLANK(VLOOKUP($A12,種目処理!$J$2:$AG$51,22)),"",VLOOKUP($A12,種目処理!$J$2:$AG$51,22))</f>
        <v/>
      </c>
      <c r="K12" s="92" t="str">
        <f>IF(ISBLANK(VLOOKUP($A12,種目処理!$J$2:$AG$51,23)),"",VLOOKUP($A12,種目処理!$J$2:$AG$51,23))</f>
        <v/>
      </c>
      <c r="L12" s="104" t="str">
        <f>IF(ISBLANK(VLOOKUP($A12,種目処理!$J$2:$AG$51,24)),"",VLOOKUP($A12,種目処理!$J$2:$AG$51,24))</f>
        <v/>
      </c>
      <c r="M12" s="7"/>
      <c r="N12" s="1"/>
      <c r="O12" s="1"/>
      <c r="P12" s="3"/>
      <c r="Q12" s="39"/>
      <c r="R12" s="40"/>
      <c r="S12" s="40"/>
      <c r="T12" s="40"/>
      <c r="U12" s="41"/>
      <c r="V12" s="3"/>
      <c r="W12" s="3"/>
      <c r="X12" s="3"/>
      <c r="Y12" s="3"/>
      <c r="Z12" s="3"/>
      <c r="AA12" s="3"/>
      <c r="AB12" s="3"/>
      <c r="AC12" s="1"/>
      <c r="AD12" s="1"/>
      <c r="AG12" s="7"/>
      <c r="AH12" s="7"/>
      <c r="AI12" s="7"/>
      <c r="AJ12" s="7"/>
      <c r="AK12" s="7"/>
      <c r="AL12" s="7"/>
      <c r="AM12" s="7"/>
      <c r="AN12" s="7"/>
      <c r="AO12" s="7"/>
      <c r="AP12" s="7"/>
      <c r="AQ12" s="7"/>
      <c r="AR12" s="7"/>
      <c r="AS12" s="7"/>
      <c r="AT12" s="7"/>
      <c r="AU12" s="7"/>
    </row>
    <row r="13" spans="1:47" customFormat="1" ht="24" customHeight="1" x14ac:dyDescent="0.15">
      <c r="A13" s="23">
        <v>9</v>
      </c>
      <c r="B13" s="85" t="str">
        <f>IF(ISBLANK(VLOOKUP($A13,種目処理!$J$2:$AG$51,14)),"",VLOOKUP($A13,種目処理!$J$2:$AG$51,14))</f>
        <v/>
      </c>
      <c r="C13" s="85" t="str">
        <f>IF(ISBLANK(VLOOKUP($A13,種目処理!$J$2:$AG$51,15)),"",VLOOKUP($A13,種目処理!$J$2:$AG$51,15))</f>
        <v/>
      </c>
      <c r="D13" s="85" t="str">
        <f>IF(ISBLANK(VLOOKUP($A13,種目処理!$J$2:$AG$51,16)),"",VLOOKUP($A13,種目処理!$J$2:$AG$51,16))</f>
        <v/>
      </c>
      <c r="E13" s="85" t="str">
        <f>IF(ISBLANK(VLOOKUP($A13,種目処理!$J$2:$AG$51,17)),"",VLOOKUP($A13,種目処理!$J$2:$AG$51,17))</f>
        <v/>
      </c>
      <c r="F13" s="89" t="str">
        <f>IF(ISBLANK(VLOOKUP($A13,種目処理!$J$2:$AG$51,18)),"",VLOOKUP($A13,種目処理!$J$2:$AG$51,18))</f>
        <v/>
      </c>
      <c r="G13" s="90" t="str">
        <f>IF(ISBLANK(VLOOKUP($A13,種目処理!$J$2:$AG$51,19)),"",VLOOKUP($A13,種目処理!$J$2:$AG$51,19))</f>
        <v/>
      </c>
      <c r="H13" s="93" t="str">
        <f>IF(ISBLANK(VLOOKUP($A13,種目処理!$J$2:$AG$51,20)),"",VLOOKUP($A13,種目処理!$J$2:$AG$51,20))</f>
        <v/>
      </c>
      <c r="I13" s="92" t="str">
        <f>IF(ISBLANK(VLOOKUP($A13,種目処理!$J$2:$AG$51,21)),"",VLOOKUP($A13,種目処理!$J$2:$AG$51,21))</f>
        <v/>
      </c>
      <c r="J13" s="93" t="str">
        <f>IF(ISBLANK(VLOOKUP($A13,種目処理!$J$2:$AG$51,22)),"",VLOOKUP($A13,種目処理!$J$2:$AG$51,22))</f>
        <v/>
      </c>
      <c r="K13" s="92" t="str">
        <f>IF(ISBLANK(VLOOKUP($A13,種目処理!$J$2:$AG$51,23)),"",VLOOKUP($A13,種目処理!$J$2:$AG$51,23))</f>
        <v/>
      </c>
      <c r="L13" s="104" t="str">
        <f>IF(ISBLANK(VLOOKUP($A13,種目処理!$J$2:$AG$51,24)),"",VLOOKUP($A13,種目処理!$J$2:$AG$51,24))</f>
        <v/>
      </c>
      <c r="M13" s="7"/>
      <c r="N13" s="1"/>
      <c r="O13" s="1"/>
      <c r="P13" s="3"/>
      <c r="Q13" s="39"/>
      <c r="R13" s="40"/>
      <c r="S13" s="40"/>
      <c r="T13" s="40"/>
      <c r="U13" s="41"/>
      <c r="V13" s="3"/>
      <c r="W13" s="3"/>
      <c r="X13" s="3"/>
      <c r="Y13" s="3"/>
      <c r="Z13" s="3"/>
      <c r="AA13" s="3"/>
      <c r="AB13" s="3"/>
      <c r="AC13" s="1"/>
      <c r="AD13" s="1"/>
      <c r="AG13" s="7"/>
      <c r="AH13" s="7"/>
      <c r="AI13" s="7"/>
      <c r="AJ13" s="7"/>
      <c r="AK13" s="7"/>
      <c r="AL13" s="7"/>
      <c r="AM13" s="7"/>
      <c r="AN13" s="7"/>
      <c r="AO13" s="7"/>
      <c r="AP13" s="7"/>
      <c r="AQ13" s="7"/>
      <c r="AR13" s="7"/>
      <c r="AS13" s="7"/>
      <c r="AT13" s="7"/>
      <c r="AU13" s="7"/>
    </row>
    <row r="14" spans="1:47" customFormat="1" ht="24" customHeight="1" x14ac:dyDescent="0.15">
      <c r="A14" s="23">
        <v>10</v>
      </c>
      <c r="B14" s="85" t="str">
        <f>IF(ISBLANK(VLOOKUP($A14,種目処理!$J$2:$AG$51,14)),"",VLOOKUP($A14,種目処理!$J$2:$AG$51,14))</f>
        <v/>
      </c>
      <c r="C14" s="85" t="str">
        <f>IF(ISBLANK(VLOOKUP($A14,種目処理!$J$2:$AG$51,15)),"",VLOOKUP($A14,種目処理!$J$2:$AG$51,15))</f>
        <v/>
      </c>
      <c r="D14" s="85" t="str">
        <f>IF(ISBLANK(VLOOKUP($A14,種目処理!$J$2:$AG$51,16)),"",VLOOKUP($A14,種目処理!$J$2:$AG$51,16))</f>
        <v/>
      </c>
      <c r="E14" s="85" t="str">
        <f>IF(ISBLANK(VLOOKUP($A14,種目処理!$J$2:$AG$51,17)),"",VLOOKUP($A14,種目処理!$J$2:$AG$51,17))</f>
        <v/>
      </c>
      <c r="F14" s="89" t="str">
        <f>IF(ISBLANK(VLOOKUP($A14,種目処理!$J$2:$AG$51,18)),"",VLOOKUP($A14,種目処理!$J$2:$AG$51,18))</f>
        <v/>
      </c>
      <c r="G14" s="90" t="str">
        <f>IF(ISBLANK(VLOOKUP($A14,種目処理!$J$2:$AG$51,19)),"",VLOOKUP($A14,種目処理!$J$2:$AG$51,19))</f>
        <v/>
      </c>
      <c r="H14" s="93" t="str">
        <f>IF(ISBLANK(VLOOKUP($A14,種目処理!$J$2:$AG$51,20)),"",VLOOKUP($A14,種目処理!$J$2:$AG$51,20))</f>
        <v/>
      </c>
      <c r="I14" s="92" t="str">
        <f>IF(ISBLANK(VLOOKUP($A14,種目処理!$J$2:$AG$51,21)),"",VLOOKUP($A14,種目処理!$J$2:$AG$51,21))</f>
        <v/>
      </c>
      <c r="J14" s="93" t="str">
        <f>IF(ISBLANK(VLOOKUP($A14,種目処理!$J$2:$AG$51,22)),"",VLOOKUP($A14,種目処理!$J$2:$AG$51,22))</f>
        <v/>
      </c>
      <c r="K14" s="92" t="str">
        <f>IF(ISBLANK(VLOOKUP($A14,種目処理!$J$2:$AG$51,23)),"",VLOOKUP($A14,種目処理!$J$2:$AG$51,23))</f>
        <v/>
      </c>
      <c r="L14" s="104" t="str">
        <f>IF(ISBLANK(VLOOKUP($A14,種目処理!$J$2:$AG$51,24)),"",VLOOKUP($A14,種目処理!$J$2:$AG$51,24))</f>
        <v/>
      </c>
      <c r="M14" s="7"/>
      <c r="N14" s="1"/>
      <c r="O14" s="1"/>
      <c r="P14" s="3"/>
      <c r="Q14" s="39"/>
      <c r="R14" s="40"/>
      <c r="S14" s="40"/>
      <c r="T14" s="40"/>
      <c r="U14" s="41"/>
      <c r="V14" s="3"/>
      <c r="W14" s="3"/>
      <c r="X14" s="3"/>
      <c r="Y14" s="3"/>
      <c r="Z14" s="3"/>
      <c r="AA14" s="3"/>
      <c r="AB14" s="3"/>
      <c r="AC14" s="1"/>
      <c r="AD14" s="1"/>
      <c r="AG14" s="7"/>
      <c r="AH14" s="7"/>
      <c r="AI14" s="7"/>
      <c r="AJ14" s="7"/>
      <c r="AK14" s="7"/>
      <c r="AL14" s="7"/>
      <c r="AM14" s="7"/>
      <c r="AN14" s="7"/>
      <c r="AO14" s="7"/>
      <c r="AP14" s="7"/>
      <c r="AQ14" s="7"/>
      <c r="AR14" s="7"/>
      <c r="AS14" s="7"/>
      <c r="AT14" s="7"/>
      <c r="AU14" s="7"/>
    </row>
    <row r="15" spans="1:47" customFormat="1" ht="24" customHeight="1" x14ac:dyDescent="0.15">
      <c r="A15" s="23">
        <v>11</v>
      </c>
      <c r="B15" s="85" t="str">
        <f>IF(ISBLANK(VLOOKUP($A15,種目処理!$J$2:$AG$51,14)),"",VLOOKUP($A15,種目処理!$J$2:$AG$51,14))</f>
        <v/>
      </c>
      <c r="C15" s="85" t="str">
        <f>IF(ISBLANK(VLOOKUP($A15,種目処理!$J$2:$AG$51,15)),"",VLOOKUP($A15,種目処理!$J$2:$AG$51,15))</f>
        <v/>
      </c>
      <c r="D15" s="85" t="str">
        <f>IF(ISBLANK(VLOOKUP($A15,種目処理!$J$2:$AG$51,16)),"",VLOOKUP($A15,種目処理!$J$2:$AG$51,16))</f>
        <v/>
      </c>
      <c r="E15" s="85" t="str">
        <f>IF(ISBLANK(VLOOKUP($A15,種目処理!$J$2:$AG$51,17)),"",VLOOKUP($A15,種目処理!$J$2:$AG$51,17))</f>
        <v/>
      </c>
      <c r="F15" s="89" t="str">
        <f>IF(ISBLANK(VLOOKUP($A15,種目処理!$J$2:$AG$51,18)),"",VLOOKUP($A15,種目処理!$J$2:$AG$51,18))</f>
        <v/>
      </c>
      <c r="G15" s="90" t="str">
        <f>IF(ISBLANK(VLOOKUP($A15,種目処理!$J$2:$AG$51,19)),"",VLOOKUP($A15,種目処理!$J$2:$AG$51,19))</f>
        <v/>
      </c>
      <c r="H15" s="93" t="str">
        <f>IF(ISBLANK(VLOOKUP($A15,種目処理!$J$2:$AG$51,20)),"",VLOOKUP($A15,種目処理!$J$2:$AG$51,20))</f>
        <v/>
      </c>
      <c r="I15" s="92" t="str">
        <f>IF(ISBLANK(VLOOKUP($A15,種目処理!$J$2:$AG$51,21)),"",VLOOKUP($A15,種目処理!$J$2:$AG$51,21))</f>
        <v/>
      </c>
      <c r="J15" s="93" t="str">
        <f>IF(ISBLANK(VLOOKUP($A15,種目処理!$J$2:$AG$51,22)),"",VLOOKUP($A15,種目処理!$J$2:$AG$51,22))</f>
        <v/>
      </c>
      <c r="K15" s="92" t="str">
        <f>IF(ISBLANK(VLOOKUP($A15,種目処理!$J$2:$AG$51,23)),"",VLOOKUP($A15,種目処理!$J$2:$AG$51,23))</f>
        <v/>
      </c>
      <c r="L15" s="104" t="str">
        <f>IF(ISBLANK(VLOOKUP($A15,種目処理!$J$2:$AG$51,24)),"",VLOOKUP($A15,種目処理!$J$2:$AG$51,24))</f>
        <v/>
      </c>
      <c r="M15" s="7"/>
      <c r="N15" s="1"/>
      <c r="O15" s="1"/>
      <c r="P15" s="3"/>
      <c r="Q15" s="39"/>
      <c r="R15" s="40"/>
      <c r="S15" s="40"/>
      <c r="T15" s="40"/>
      <c r="U15" s="41"/>
      <c r="V15" s="3"/>
      <c r="W15" s="3"/>
      <c r="X15" s="3"/>
      <c r="Y15" s="3"/>
      <c r="Z15" s="3"/>
      <c r="AA15" s="3"/>
      <c r="AB15" s="3"/>
      <c r="AC15" s="1"/>
      <c r="AD15" s="1"/>
      <c r="AG15" s="7"/>
      <c r="AH15" s="7"/>
      <c r="AI15" s="7"/>
      <c r="AJ15" s="7"/>
      <c r="AK15" s="7"/>
      <c r="AL15" s="7"/>
      <c r="AM15" s="7"/>
      <c r="AN15" s="7"/>
      <c r="AO15" s="7"/>
      <c r="AP15" s="7"/>
      <c r="AQ15" s="7"/>
      <c r="AR15" s="7"/>
      <c r="AS15" s="7"/>
      <c r="AT15" s="7"/>
      <c r="AU15" s="7"/>
    </row>
    <row r="16" spans="1:47" customFormat="1" ht="24" customHeight="1" x14ac:dyDescent="0.15">
      <c r="A16" s="23">
        <v>12</v>
      </c>
      <c r="B16" s="85" t="str">
        <f>IF(ISBLANK(VLOOKUP($A16,種目処理!$J$2:$AG$51,14)),"",VLOOKUP($A16,種目処理!$J$2:$AG$51,14))</f>
        <v/>
      </c>
      <c r="C16" s="85" t="str">
        <f>IF(ISBLANK(VLOOKUP($A16,種目処理!$J$2:$AG$51,15)),"",VLOOKUP($A16,種目処理!$J$2:$AG$51,15))</f>
        <v/>
      </c>
      <c r="D16" s="85" t="str">
        <f>IF(ISBLANK(VLOOKUP($A16,種目処理!$J$2:$AG$51,16)),"",VLOOKUP($A16,種目処理!$J$2:$AG$51,16))</f>
        <v/>
      </c>
      <c r="E16" s="85" t="str">
        <f>IF(ISBLANK(VLOOKUP($A16,種目処理!$J$2:$AG$51,17)),"",VLOOKUP($A16,種目処理!$J$2:$AG$51,17))</f>
        <v/>
      </c>
      <c r="F16" s="89" t="str">
        <f>IF(ISBLANK(VLOOKUP($A16,種目処理!$J$2:$AG$51,18)),"",VLOOKUP($A16,種目処理!$J$2:$AG$51,18))</f>
        <v/>
      </c>
      <c r="G16" s="90" t="str">
        <f>IF(ISBLANK(VLOOKUP($A16,種目処理!$J$2:$AG$51,19)),"",VLOOKUP($A16,種目処理!$J$2:$AG$51,19))</f>
        <v/>
      </c>
      <c r="H16" s="93" t="str">
        <f>IF(ISBLANK(VLOOKUP($A16,種目処理!$J$2:$AG$51,20)),"",VLOOKUP($A16,種目処理!$J$2:$AG$51,20))</f>
        <v/>
      </c>
      <c r="I16" s="92" t="str">
        <f>IF(ISBLANK(VLOOKUP($A16,種目処理!$J$2:$AG$51,21)),"",VLOOKUP($A16,種目処理!$J$2:$AG$51,21))</f>
        <v/>
      </c>
      <c r="J16" s="93" t="str">
        <f>IF(ISBLANK(VLOOKUP($A16,種目処理!$J$2:$AG$51,22)),"",VLOOKUP($A16,種目処理!$J$2:$AG$51,22))</f>
        <v/>
      </c>
      <c r="K16" s="92" t="str">
        <f>IF(ISBLANK(VLOOKUP($A16,種目処理!$J$2:$AG$51,23)),"",VLOOKUP($A16,種目処理!$J$2:$AG$51,23))</f>
        <v/>
      </c>
      <c r="L16" s="104" t="str">
        <f>IF(ISBLANK(VLOOKUP($A16,種目処理!$J$2:$AG$51,24)),"",VLOOKUP($A16,種目処理!$J$2:$AG$51,24))</f>
        <v/>
      </c>
      <c r="M16" s="7"/>
      <c r="N16" s="1"/>
      <c r="O16" s="1"/>
      <c r="P16" s="3"/>
      <c r="Q16" s="39"/>
      <c r="R16" s="40"/>
      <c r="S16" s="40"/>
      <c r="T16" s="40"/>
      <c r="U16" s="41"/>
      <c r="V16" s="3"/>
      <c r="W16" s="3"/>
      <c r="X16" s="3"/>
      <c r="Y16" s="3"/>
      <c r="Z16" s="3"/>
      <c r="AA16" s="3"/>
      <c r="AB16" s="3"/>
      <c r="AC16" s="1"/>
      <c r="AD16" s="1"/>
      <c r="AG16" s="7"/>
      <c r="AH16" s="7"/>
      <c r="AI16" s="7"/>
      <c r="AJ16" s="7"/>
      <c r="AK16" s="7"/>
      <c r="AL16" s="7"/>
      <c r="AM16" s="7"/>
      <c r="AN16" s="7"/>
      <c r="AO16" s="7"/>
      <c r="AP16" s="7"/>
      <c r="AQ16" s="7"/>
      <c r="AR16" s="7"/>
      <c r="AS16" s="7"/>
      <c r="AT16" s="7"/>
      <c r="AU16" s="7"/>
    </row>
    <row r="17" spans="1:47" customFormat="1" ht="24" customHeight="1" x14ac:dyDescent="0.15">
      <c r="A17" s="23">
        <v>13</v>
      </c>
      <c r="B17" s="85" t="str">
        <f>IF(ISBLANK(VLOOKUP($A17,種目処理!$J$2:$AG$51,14)),"",VLOOKUP($A17,種目処理!$J$2:$AG$51,14))</f>
        <v/>
      </c>
      <c r="C17" s="85" t="str">
        <f>IF(ISBLANK(VLOOKUP($A17,種目処理!$J$2:$AG$51,15)),"",VLOOKUP($A17,種目処理!$J$2:$AG$51,15))</f>
        <v/>
      </c>
      <c r="D17" s="85" t="str">
        <f>IF(ISBLANK(VLOOKUP($A17,種目処理!$J$2:$AG$51,16)),"",VLOOKUP($A17,種目処理!$J$2:$AG$51,16))</f>
        <v/>
      </c>
      <c r="E17" s="85" t="str">
        <f>IF(ISBLANK(VLOOKUP($A17,種目処理!$J$2:$AG$51,17)),"",VLOOKUP($A17,種目処理!$J$2:$AG$51,17))</f>
        <v/>
      </c>
      <c r="F17" s="89" t="str">
        <f>IF(ISBLANK(VLOOKUP($A17,種目処理!$J$2:$AG$51,18)),"",VLOOKUP($A17,種目処理!$J$2:$AG$51,18))</f>
        <v/>
      </c>
      <c r="G17" s="90" t="str">
        <f>IF(ISBLANK(VLOOKUP($A17,種目処理!$J$2:$AG$51,19)),"",VLOOKUP($A17,種目処理!$J$2:$AG$51,19))</f>
        <v/>
      </c>
      <c r="H17" s="93" t="str">
        <f>IF(ISBLANK(VLOOKUP($A17,種目処理!$J$2:$AG$51,20)),"",VLOOKUP($A17,種目処理!$J$2:$AG$51,20))</f>
        <v/>
      </c>
      <c r="I17" s="92" t="str">
        <f>IF(ISBLANK(VLOOKUP($A17,種目処理!$J$2:$AG$51,21)),"",VLOOKUP($A17,種目処理!$J$2:$AG$51,21))</f>
        <v/>
      </c>
      <c r="J17" s="93" t="str">
        <f>IF(ISBLANK(VLOOKUP($A17,種目処理!$J$2:$AG$51,22)),"",VLOOKUP($A17,種目処理!$J$2:$AG$51,22))</f>
        <v/>
      </c>
      <c r="K17" s="92" t="str">
        <f>IF(ISBLANK(VLOOKUP($A17,種目処理!$J$2:$AG$51,23)),"",VLOOKUP($A17,種目処理!$J$2:$AG$51,23))</f>
        <v/>
      </c>
      <c r="L17" s="104" t="str">
        <f>IF(ISBLANK(VLOOKUP($A17,種目処理!$J$2:$AG$51,24)),"",VLOOKUP($A17,種目処理!$J$2:$AG$51,24))</f>
        <v/>
      </c>
      <c r="M17" s="7"/>
      <c r="N17" s="1"/>
      <c r="O17" s="1"/>
      <c r="P17" s="3"/>
      <c r="Q17" s="39"/>
      <c r="R17" s="40"/>
      <c r="S17" s="40"/>
      <c r="T17" s="40"/>
      <c r="U17" s="41"/>
      <c r="V17" s="3"/>
      <c r="W17" s="3"/>
      <c r="X17" s="3"/>
      <c r="Y17" s="3"/>
      <c r="Z17" s="3"/>
      <c r="AA17" s="3"/>
      <c r="AB17" s="3"/>
      <c r="AC17" s="1"/>
      <c r="AD17" s="1"/>
      <c r="AG17" s="7"/>
      <c r="AH17" s="7"/>
      <c r="AI17" s="7"/>
      <c r="AJ17" s="7"/>
      <c r="AK17" s="7"/>
      <c r="AL17" s="7"/>
      <c r="AM17" s="7"/>
      <c r="AN17" s="7"/>
      <c r="AO17" s="7"/>
      <c r="AP17" s="7"/>
      <c r="AQ17" s="7"/>
      <c r="AR17" s="7"/>
      <c r="AS17" s="7"/>
      <c r="AT17" s="7"/>
      <c r="AU17" s="7"/>
    </row>
    <row r="18" spans="1:47" customFormat="1" ht="24" customHeight="1" x14ac:dyDescent="0.15">
      <c r="A18" s="23">
        <v>14</v>
      </c>
      <c r="B18" s="85" t="str">
        <f>IF(ISBLANK(VLOOKUP($A18,種目処理!$J$2:$AG$51,14)),"",VLOOKUP($A18,種目処理!$J$2:$AG$51,14))</f>
        <v/>
      </c>
      <c r="C18" s="85" t="str">
        <f>IF(ISBLANK(VLOOKUP($A18,種目処理!$J$2:$AG$51,15)),"",VLOOKUP($A18,種目処理!$J$2:$AG$51,15))</f>
        <v/>
      </c>
      <c r="D18" s="85" t="str">
        <f>IF(ISBLANK(VLOOKUP($A18,種目処理!$J$2:$AG$51,16)),"",VLOOKUP($A18,種目処理!$J$2:$AG$51,16))</f>
        <v/>
      </c>
      <c r="E18" s="85" t="str">
        <f>IF(ISBLANK(VLOOKUP($A18,種目処理!$J$2:$AG$51,17)),"",VLOOKUP($A18,種目処理!$J$2:$AG$51,17))</f>
        <v/>
      </c>
      <c r="F18" s="89" t="str">
        <f>IF(ISBLANK(VLOOKUP($A18,種目処理!$J$2:$AG$51,18)),"",VLOOKUP($A18,種目処理!$J$2:$AG$51,18))</f>
        <v/>
      </c>
      <c r="G18" s="90" t="str">
        <f>IF(ISBLANK(VLOOKUP($A18,種目処理!$J$2:$AG$51,19)),"",VLOOKUP($A18,種目処理!$J$2:$AG$51,19))</f>
        <v/>
      </c>
      <c r="H18" s="93" t="str">
        <f>IF(ISBLANK(VLOOKUP($A18,種目処理!$J$2:$AG$51,20)),"",VLOOKUP($A18,種目処理!$J$2:$AG$51,20))</f>
        <v/>
      </c>
      <c r="I18" s="92" t="str">
        <f>IF(ISBLANK(VLOOKUP($A18,種目処理!$J$2:$AG$51,21)),"",VLOOKUP($A18,種目処理!$J$2:$AG$51,21))</f>
        <v/>
      </c>
      <c r="J18" s="93" t="str">
        <f>IF(ISBLANK(VLOOKUP($A18,種目処理!$J$2:$AG$51,22)),"",VLOOKUP($A18,種目処理!$J$2:$AG$51,22))</f>
        <v/>
      </c>
      <c r="K18" s="92" t="str">
        <f>IF(ISBLANK(VLOOKUP($A18,種目処理!$J$2:$AG$51,23)),"",VLOOKUP($A18,種目処理!$J$2:$AG$51,23))</f>
        <v/>
      </c>
      <c r="L18" s="104" t="str">
        <f>IF(ISBLANK(VLOOKUP($A18,種目処理!$J$2:$AG$51,24)),"",VLOOKUP($A18,種目処理!$J$2:$AG$51,24))</f>
        <v/>
      </c>
      <c r="M18" s="7"/>
      <c r="N18" s="1"/>
      <c r="O18" s="1"/>
      <c r="P18" s="3"/>
      <c r="Q18" s="39"/>
      <c r="R18" s="40"/>
      <c r="S18" s="40"/>
      <c r="T18" s="40"/>
      <c r="U18" s="41"/>
      <c r="V18" s="3"/>
      <c r="W18" s="3"/>
      <c r="X18" s="3"/>
      <c r="Y18" s="3"/>
      <c r="Z18" s="3"/>
      <c r="AA18" s="3"/>
      <c r="AB18" s="3"/>
      <c r="AC18" s="1"/>
      <c r="AD18" s="1"/>
      <c r="AG18" s="7"/>
      <c r="AH18" s="7"/>
      <c r="AI18" s="7"/>
      <c r="AJ18" s="7"/>
      <c r="AK18" s="7"/>
      <c r="AL18" s="7"/>
      <c r="AM18" s="7"/>
      <c r="AN18" s="7"/>
      <c r="AO18" s="7"/>
      <c r="AP18" s="7"/>
      <c r="AQ18" s="7"/>
      <c r="AR18" s="7"/>
      <c r="AS18" s="7"/>
      <c r="AT18" s="7"/>
      <c r="AU18" s="7"/>
    </row>
    <row r="19" spans="1:47" customFormat="1" ht="24" customHeight="1" x14ac:dyDescent="0.15">
      <c r="A19" s="66">
        <v>15</v>
      </c>
      <c r="B19" s="94" t="str">
        <f>IF(ISBLANK(VLOOKUP($A19,種目処理!$J$2:$AG$51,14)),"",VLOOKUP($A19,種目処理!$J$2:$AG$51,14))</f>
        <v/>
      </c>
      <c r="C19" s="94" t="str">
        <f>IF(ISBLANK(VLOOKUP($A19,種目処理!$J$2:$AG$51,15)),"",VLOOKUP($A19,種目処理!$J$2:$AG$51,15))</f>
        <v/>
      </c>
      <c r="D19" s="94" t="str">
        <f>IF(ISBLANK(VLOOKUP($A19,種目処理!$J$2:$AG$51,16)),"",VLOOKUP($A19,種目処理!$J$2:$AG$51,16))</f>
        <v/>
      </c>
      <c r="E19" s="94" t="str">
        <f>IF(ISBLANK(VLOOKUP($A19,種目処理!$J$2:$AG$51,17)),"",VLOOKUP($A19,種目処理!$J$2:$AG$51,17))</f>
        <v/>
      </c>
      <c r="F19" s="95" t="str">
        <f>IF(ISBLANK(VLOOKUP($A19,種目処理!$J$2:$AG$51,18)),"",VLOOKUP($A19,種目処理!$J$2:$AG$51,18))</f>
        <v/>
      </c>
      <c r="G19" s="96" t="str">
        <f>IF(ISBLANK(VLOOKUP($A19,種目処理!$J$2:$AG$51,19)),"",VLOOKUP($A19,種目処理!$J$2:$AG$51,19))</f>
        <v/>
      </c>
      <c r="H19" s="97" t="str">
        <f>IF(ISBLANK(VLOOKUP($A19,種目処理!$J$2:$AG$51,20)),"",VLOOKUP($A19,種目処理!$J$2:$AG$51,20))</f>
        <v/>
      </c>
      <c r="I19" s="98" t="str">
        <f>IF(ISBLANK(VLOOKUP($A19,種目処理!$J$2:$AG$51,21)),"",VLOOKUP($A19,種目処理!$J$2:$AG$51,21))</f>
        <v/>
      </c>
      <c r="J19" s="97" t="str">
        <f>IF(ISBLANK(VLOOKUP($A19,種目処理!$J$2:$AG$51,22)),"",VLOOKUP($A19,種目処理!$J$2:$AG$51,22))</f>
        <v/>
      </c>
      <c r="K19" s="98" t="str">
        <f>IF(ISBLANK(VLOOKUP($A19,種目処理!$J$2:$AG$51,23)),"",VLOOKUP($A19,種目処理!$J$2:$AG$51,23))</f>
        <v/>
      </c>
      <c r="L19" s="105" t="str">
        <f>IF(ISBLANK(VLOOKUP($A19,種目処理!$J$2:$AG$51,24)),"",VLOOKUP($A19,種目処理!$J$2:$AG$51,24))</f>
        <v/>
      </c>
      <c r="M19" s="7"/>
      <c r="N19" s="1"/>
      <c r="O19" s="1"/>
      <c r="P19" s="3"/>
      <c r="Q19" s="39"/>
      <c r="R19" s="40"/>
      <c r="S19" s="40"/>
      <c r="T19" s="40"/>
      <c r="U19" s="41"/>
      <c r="V19" s="3"/>
      <c r="W19" s="3"/>
      <c r="X19" s="3"/>
      <c r="Y19" s="3"/>
      <c r="Z19" s="3"/>
      <c r="AA19" s="3"/>
      <c r="AB19" s="3"/>
      <c r="AC19" s="1"/>
      <c r="AD19" s="1"/>
      <c r="AG19" s="7"/>
      <c r="AH19" s="7"/>
      <c r="AI19" s="7"/>
      <c r="AJ19" s="7"/>
      <c r="AK19" s="7"/>
      <c r="AL19" s="7"/>
      <c r="AM19" s="7"/>
      <c r="AN19" s="7"/>
      <c r="AO19" s="7"/>
      <c r="AP19" s="7"/>
      <c r="AQ19" s="7"/>
      <c r="AR19" s="7"/>
      <c r="AS19" s="7"/>
      <c r="AT19" s="7"/>
      <c r="AU19" s="7"/>
    </row>
    <row r="20" spans="1:47" customFormat="1" ht="24" customHeight="1" x14ac:dyDescent="0.15">
      <c r="A20" s="169"/>
      <c r="B20" s="168"/>
      <c r="C20" s="168"/>
      <c r="D20" s="168"/>
      <c r="E20" s="168"/>
      <c r="F20" s="170"/>
      <c r="G20" s="171"/>
      <c r="H20" s="171"/>
      <c r="I20" s="171" t="s">
        <v>738</v>
      </c>
      <c r="J20" s="341" t="str">
        <f>IF(基礎データ!$C$7="","",基礎データ!$C$7)</f>
        <v/>
      </c>
      <c r="K20" s="341"/>
      <c r="L20" s="172" t="s">
        <v>740</v>
      </c>
      <c r="M20" s="7"/>
      <c r="N20" s="1"/>
      <c r="O20" s="1"/>
      <c r="P20" s="3"/>
      <c r="Q20" s="39"/>
      <c r="R20" s="40"/>
      <c r="S20" s="40"/>
      <c r="T20" s="40"/>
      <c r="U20" s="41"/>
      <c r="V20" s="3"/>
      <c r="W20" s="3"/>
      <c r="X20" s="3"/>
      <c r="Y20" s="3"/>
      <c r="Z20" s="3"/>
      <c r="AA20" s="3"/>
      <c r="AB20" s="3"/>
      <c r="AC20" s="1"/>
      <c r="AD20" s="1"/>
      <c r="AG20" s="7"/>
      <c r="AH20" s="7"/>
      <c r="AI20" s="7"/>
      <c r="AJ20" s="7"/>
      <c r="AK20" s="7"/>
      <c r="AL20" s="7"/>
      <c r="AM20" s="7"/>
      <c r="AN20" s="7"/>
      <c r="AO20" s="7"/>
      <c r="AP20" s="7"/>
      <c r="AQ20" s="7"/>
      <c r="AR20" s="7"/>
      <c r="AS20" s="7"/>
      <c r="AT20" s="7"/>
      <c r="AU20" s="7"/>
    </row>
    <row r="21" spans="1:47" customFormat="1" ht="12" customHeight="1" x14ac:dyDescent="0.15">
      <c r="A21" s="24"/>
      <c r="B21" s="68"/>
      <c r="C21" s="68"/>
      <c r="D21" s="68"/>
      <c r="E21" s="68"/>
      <c r="F21" s="8"/>
      <c r="G21" s="99"/>
      <c r="H21" s="99"/>
      <c r="I21" s="99"/>
      <c r="J21" s="99"/>
      <c r="K21" s="99"/>
      <c r="L21" s="99"/>
      <c r="M21" s="7"/>
      <c r="N21" s="1"/>
      <c r="O21" s="1"/>
      <c r="P21" s="3"/>
      <c r="Q21" s="39"/>
      <c r="R21" s="40"/>
      <c r="S21" s="40"/>
      <c r="T21" s="40"/>
      <c r="U21" s="41"/>
      <c r="V21" s="3"/>
      <c r="W21" s="3"/>
      <c r="X21" s="3"/>
      <c r="Y21" s="3"/>
      <c r="Z21" s="3"/>
      <c r="AA21" s="3"/>
      <c r="AB21" s="3"/>
      <c r="AC21" s="1"/>
      <c r="AD21" s="1"/>
      <c r="AG21" s="7"/>
      <c r="AH21" s="7"/>
      <c r="AI21" s="7"/>
      <c r="AJ21" s="7"/>
      <c r="AK21" s="7"/>
      <c r="AL21" s="7"/>
      <c r="AM21" s="7"/>
      <c r="AN21" s="7"/>
      <c r="AO21" s="7"/>
      <c r="AP21" s="7"/>
      <c r="AQ21" s="7"/>
      <c r="AR21" s="7"/>
      <c r="AS21" s="7"/>
      <c r="AT21" s="7"/>
      <c r="AU21" s="7"/>
    </row>
    <row r="22" spans="1:47" customFormat="1" ht="22.5" customHeight="1" x14ac:dyDescent="0.15">
      <c r="A22" s="339" t="s">
        <v>118</v>
      </c>
      <c r="B22" s="339"/>
      <c r="C22" s="339"/>
      <c r="D22" s="339"/>
      <c r="E22" s="339"/>
      <c r="F22" s="339"/>
      <c r="G22" s="339"/>
      <c r="H22" s="339"/>
      <c r="I22" s="339"/>
      <c r="J22" s="339"/>
      <c r="K22" s="339"/>
      <c r="L22" s="339"/>
      <c r="M22" s="7"/>
      <c r="N22" s="1"/>
      <c r="O22" s="1"/>
      <c r="P22" s="1"/>
      <c r="Q22" s="20"/>
      <c r="R22" s="1"/>
      <c r="S22" s="1"/>
      <c r="T22" s="1"/>
      <c r="U22" s="1"/>
      <c r="V22" s="1"/>
      <c r="W22" s="1"/>
      <c r="X22" s="1"/>
      <c r="Y22" s="3"/>
      <c r="Z22" s="1"/>
      <c r="AA22" s="1"/>
      <c r="AB22" s="1"/>
      <c r="AC22" s="1"/>
      <c r="AD22" s="1"/>
      <c r="AG22" s="7"/>
    </row>
    <row r="23" spans="1:47" customFormat="1" ht="7.5" customHeight="1" x14ac:dyDescent="0.15">
      <c r="A23" s="18"/>
      <c r="B23" s="18"/>
      <c r="C23" s="18"/>
      <c r="D23" s="18"/>
      <c r="E23" s="18"/>
      <c r="F23" s="18"/>
      <c r="G23" s="18"/>
      <c r="H23" s="18"/>
      <c r="I23" s="18"/>
      <c r="J23" s="18"/>
      <c r="K23" s="18"/>
      <c r="L23" s="18"/>
      <c r="M23" s="7"/>
      <c r="N23" s="1"/>
      <c r="O23" s="1"/>
      <c r="P23" s="1"/>
      <c r="Q23" s="20"/>
      <c r="R23" s="1"/>
      <c r="S23" s="1"/>
      <c r="T23" s="1"/>
      <c r="U23" s="1"/>
      <c r="V23" s="1"/>
      <c r="W23" s="1"/>
      <c r="X23" s="1"/>
      <c r="Y23" s="3"/>
      <c r="Z23" s="1"/>
      <c r="AA23" s="1"/>
      <c r="AB23" s="1"/>
      <c r="AC23" s="1"/>
      <c r="AD23" s="1"/>
      <c r="AG23" s="7"/>
    </row>
    <row r="24" spans="1:47" customFormat="1" ht="16.5" customHeight="1" x14ac:dyDescent="0.15">
      <c r="A24" s="18"/>
      <c r="B24" s="18"/>
      <c r="D24" s="18" t="s">
        <v>271</v>
      </c>
      <c r="E24" s="18"/>
      <c r="F24" s="18"/>
      <c r="G24" s="18"/>
      <c r="H24" s="18"/>
      <c r="I24" s="18"/>
      <c r="J24" s="18"/>
      <c r="K24" s="18"/>
      <c r="L24" s="18"/>
      <c r="M24" s="7"/>
      <c r="N24" s="1"/>
      <c r="O24" s="1"/>
      <c r="P24" s="1"/>
      <c r="Q24" s="20"/>
      <c r="R24" s="1"/>
      <c r="S24" s="1"/>
      <c r="T24" s="1"/>
      <c r="U24" s="1"/>
      <c r="V24" s="1"/>
      <c r="W24" s="1"/>
      <c r="X24" s="1"/>
      <c r="Y24" s="3"/>
      <c r="Z24" s="1"/>
      <c r="AA24" s="1"/>
      <c r="AB24" s="1"/>
      <c r="AC24" s="1"/>
      <c r="AD24" s="1"/>
      <c r="AG24" s="7"/>
    </row>
    <row r="25" spans="1:47" customFormat="1" ht="7.5" customHeight="1" x14ac:dyDescent="0.15">
      <c r="A25" s="18"/>
      <c r="B25" s="18"/>
      <c r="C25" s="18"/>
      <c r="D25" s="18"/>
      <c r="E25" s="18"/>
      <c r="F25" s="18"/>
      <c r="G25" s="18"/>
      <c r="H25" s="18"/>
      <c r="I25" s="18"/>
      <c r="J25" s="18"/>
      <c r="K25" s="18"/>
      <c r="L25" s="18"/>
      <c r="M25" s="7"/>
      <c r="N25" s="1"/>
      <c r="O25" s="1"/>
      <c r="P25" s="1"/>
      <c r="Q25" s="20"/>
      <c r="R25" s="1"/>
      <c r="S25" s="1"/>
      <c r="T25" s="1"/>
      <c r="U25" s="1"/>
      <c r="V25" s="1"/>
      <c r="W25" s="1"/>
      <c r="X25" s="1"/>
      <c r="Y25" s="3"/>
      <c r="Z25" s="1"/>
      <c r="AA25" s="1"/>
      <c r="AB25" s="1"/>
      <c r="AC25" s="1"/>
      <c r="AD25" s="1"/>
      <c r="AG25" s="7"/>
    </row>
    <row r="26" spans="1:47" customFormat="1" ht="19.5" customHeight="1" x14ac:dyDescent="0.15">
      <c r="A26" s="18"/>
      <c r="B26" s="18"/>
      <c r="C26" s="18"/>
      <c r="E26" s="162"/>
      <c r="F26" s="162"/>
      <c r="G26" s="174">
        <f ca="1">TODAY()</f>
        <v>45815</v>
      </c>
      <c r="H26" s="112"/>
      <c r="I26" s="51" t="str">
        <f>IF(基礎データ!$C$2="","",基礎データ!$C$2)</f>
        <v/>
      </c>
      <c r="J26" s="51"/>
      <c r="K26" s="51"/>
      <c r="L26" s="51"/>
      <c r="M26" s="7"/>
      <c r="N26" s="1"/>
      <c r="O26" s="1"/>
      <c r="P26" s="1"/>
      <c r="Q26" s="20"/>
      <c r="R26" s="1"/>
      <c r="S26" s="1"/>
      <c r="T26" s="1"/>
      <c r="U26" s="1"/>
      <c r="V26" s="1"/>
      <c r="W26" s="1"/>
      <c r="X26" s="1"/>
      <c r="Y26" s="3"/>
      <c r="Z26" s="1"/>
      <c r="AA26" s="1"/>
      <c r="AB26" s="1"/>
      <c r="AC26" s="1"/>
      <c r="AD26" s="1"/>
      <c r="AG26" s="7"/>
    </row>
    <row r="27" spans="1:47" customFormat="1" ht="31.5" customHeight="1" x14ac:dyDescent="0.15">
      <c r="A27" s="18"/>
      <c r="B27" s="18"/>
      <c r="C27" s="18"/>
      <c r="D27" s="18"/>
      <c r="E27" s="18"/>
      <c r="G27" s="64"/>
      <c r="H27" s="51"/>
      <c r="I27" s="161" t="str">
        <f>IF(RIGHT(I26,2)&lt;&gt;"学校","",IF(基礎データ!$E$5="","校　長","所属長"))</f>
        <v/>
      </c>
      <c r="J27" s="339" t="str">
        <f>IF(基礎データ!$C$4="","",基礎データ!$C$4)</f>
        <v/>
      </c>
      <c r="K27" s="339"/>
      <c r="L27" s="101" t="s">
        <v>272</v>
      </c>
      <c r="M27" s="7"/>
      <c r="N27" s="1"/>
      <c r="O27" s="1"/>
      <c r="P27" s="1"/>
      <c r="Q27" s="20"/>
      <c r="R27" s="1"/>
      <c r="S27" s="1"/>
      <c r="T27" s="1"/>
      <c r="U27" s="1"/>
      <c r="V27" s="1"/>
      <c r="W27" s="1"/>
      <c r="X27" s="1"/>
      <c r="Y27" s="3"/>
      <c r="Z27" s="1"/>
      <c r="AA27" s="1"/>
      <c r="AB27" s="1"/>
      <c r="AC27" s="1"/>
      <c r="AD27" s="1"/>
      <c r="AG27" s="7"/>
    </row>
    <row r="28" spans="1:47" ht="32.25" customHeight="1" x14ac:dyDescent="0.15">
      <c r="A28" s="241" t="str">
        <f>A1</f>
        <v>第78回山形県陸上競技選手権大会・第79回国民体スポーツ大会陸上競技山形県予選会 参加申込書 （ 女子 )</v>
      </c>
      <c r="B28" s="241"/>
      <c r="C28" s="241"/>
      <c r="D28" s="241"/>
      <c r="E28" s="241"/>
      <c r="F28" s="241"/>
      <c r="G28" s="241"/>
      <c r="H28" s="241"/>
      <c r="I28" s="241"/>
      <c r="J28" s="241"/>
      <c r="K28" s="241"/>
      <c r="L28" s="241"/>
    </row>
    <row r="29" spans="1:47" customFormat="1" ht="24" customHeight="1" x14ac:dyDescent="0.15">
      <c r="A29" s="329" t="s">
        <v>566</v>
      </c>
      <c r="B29" s="330"/>
      <c r="C29" s="337" t="str">
        <f>IF(基礎データ!$C$2="","",基礎データ!$C$2)</f>
        <v/>
      </c>
      <c r="D29" s="337"/>
      <c r="E29" s="338"/>
      <c r="F29" s="160" t="s">
        <v>562</v>
      </c>
      <c r="G29" s="337" t="str">
        <f>IF(基礎データ!$C$5="","",基礎データ!$C$5)</f>
        <v/>
      </c>
      <c r="H29" s="338"/>
      <c r="I29" s="116"/>
      <c r="J29" s="116"/>
      <c r="K29" s="331" t="s">
        <v>565</v>
      </c>
      <c r="L29" s="332"/>
      <c r="M29" s="7"/>
      <c r="N29" s="1"/>
      <c r="O29" s="1"/>
      <c r="P29" s="7"/>
      <c r="Q29" s="8"/>
      <c r="R29" s="7"/>
      <c r="S29" s="7"/>
      <c r="T29" s="7"/>
      <c r="U29" s="7"/>
      <c r="V29" s="7"/>
      <c r="W29" s="244"/>
      <c r="X29" s="244"/>
      <c r="Y29" s="19"/>
      <c r="Z29" s="7"/>
      <c r="AA29" s="7"/>
      <c r="AD29" s="6"/>
      <c r="AG29" s="7"/>
      <c r="AH29" s="7"/>
      <c r="AI29" s="7"/>
      <c r="AJ29" s="7"/>
      <c r="AK29" s="7"/>
      <c r="AL29" s="7"/>
      <c r="AM29" s="7"/>
      <c r="AN29" s="7"/>
      <c r="AO29" s="7"/>
      <c r="AP29" s="7"/>
      <c r="AQ29" s="7"/>
      <c r="AR29" s="7"/>
      <c r="AS29" s="7"/>
      <c r="AT29" s="7"/>
      <c r="AU29" s="7"/>
    </row>
    <row r="30" spans="1:47" customFormat="1" ht="18" customHeight="1" x14ac:dyDescent="0.15">
      <c r="A30" s="253"/>
      <c r="B30" s="252" t="s">
        <v>182</v>
      </c>
      <c r="C30" s="242" t="s">
        <v>2</v>
      </c>
      <c r="D30" s="242"/>
      <c r="E30" s="252" t="s">
        <v>175</v>
      </c>
      <c r="F30" s="255" t="s">
        <v>258</v>
      </c>
      <c r="G30" s="256"/>
      <c r="H30" s="256"/>
      <c r="I30" s="333"/>
      <c r="J30" s="334"/>
      <c r="K30" s="255" t="s">
        <v>259</v>
      </c>
      <c r="L30" s="340"/>
      <c r="M30" s="7"/>
      <c r="N30" s="1"/>
      <c r="O30" s="1"/>
      <c r="P30" s="7"/>
      <c r="Q30" s="8"/>
      <c r="R30" s="7"/>
      <c r="S30" s="7"/>
      <c r="T30" s="7"/>
      <c r="U30" s="7"/>
      <c r="V30" s="7"/>
      <c r="W30" s="7"/>
      <c r="X30" s="7"/>
      <c r="Y30" s="7"/>
      <c r="Z30" s="7"/>
      <c r="AA30" s="7"/>
      <c r="AD30" s="6"/>
      <c r="AG30" s="7"/>
      <c r="AH30" s="7"/>
      <c r="AI30" s="7"/>
      <c r="AJ30" s="7"/>
      <c r="AK30" s="7"/>
      <c r="AL30" s="7"/>
      <c r="AM30" s="7"/>
      <c r="AN30" s="7"/>
      <c r="AO30" s="7"/>
      <c r="AP30" s="7"/>
      <c r="AQ30" s="7"/>
      <c r="AR30" s="7"/>
      <c r="AS30" s="7"/>
      <c r="AT30" s="7"/>
      <c r="AU30" s="7"/>
    </row>
    <row r="31" spans="1:47" customFormat="1" ht="18" customHeight="1" thickBot="1" x14ac:dyDescent="0.2">
      <c r="A31" s="343"/>
      <c r="B31" s="342"/>
      <c r="C31" s="153" t="s">
        <v>10</v>
      </c>
      <c r="D31" s="153" t="s">
        <v>201</v>
      </c>
      <c r="E31" s="342"/>
      <c r="F31" s="271"/>
      <c r="G31" s="272"/>
      <c r="H31" s="272"/>
      <c r="I31" s="335"/>
      <c r="J31" s="336"/>
      <c r="K31" s="153" t="s">
        <v>557</v>
      </c>
      <c r="L31" s="154" t="s">
        <v>558</v>
      </c>
      <c r="M31" s="7"/>
      <c r="N31" s="1"/>
      <c r="O31" s="1"/>
      <c r="P31" s="25"/>
      <c r="Q31" s="38"/>
      <c r="R31" s="25"/>
      <c r="S31" s="25"/>
      <c r="T31" s="25"/>
      <c r="U31" s="25"/>
      <c r="V31" s="25"/>
      <c r="W31" s="25"/>
      <c r="X31" s="25"/>
      <c r="Y31" s="25"/>
      <c r="Z31" s="25"/>
      <c r="AA31" s="25"/>
      <c r="AB31" s="1"/>
      <c r="AC31" s="1"/>
      <c r="AD31" s="1"/>
      <c r="AG31" s="7"/>
      <c r="AH31" s="7"/>
      <c r="AI31" s="7"/>
      <c r="AJ31" s="7"/>
      <c r="AK31" s="7"/>
      <c r="AL31" s="7"/>
      <c r="AM31" s="7"/>
      <c r="AN31" s="7"/>
      <c r="AO31" s="7"/>
      <c r="AP31" s="7"/>
      <c r="AQ31" s="7"/>
      <c r="AR31" s="7"/>
      <c r="AS31" s="7"/>
      <c r="AT31" s="7"/>
      <c r="AU31" s="7"/>
    </row>
    <row r="32" spans="1:47" customFormat="1" ht="24" customHeight="1" thickTop="1" x14ac:dyDescent="0.15">
      <c r="A32" s="155">
        <v>16</v>
      </c>
      <c r="B32" s="156" t="str">
        <f>IF(ISBLANK(VLOOKUP($A32,種目処理!$J$2:$AG$51,14)),"",VLOOKUP($A32,種目処理!$J$2:$AG$51,14))</f>
        <v/>
      </c>
      <c r="C32" s="156" t="str">
        <f>IF(ISBLANK(VLOOKUP($A32,種目処理!$J$2:$AG$51,15)),"",VLOOKUP($A32,種目処理!$J$2:$AG$51,15))</f>
        <v/>
      </c>
      <c r="D32" s="156" t="str">
        <f>IF(ISBLANK(VLOOKUP($A32,種目処理!$J$2:$AG$51,16)),"",VLOOKUP($A32,種目処理!$J$2:$AG$51,16))</f>
        <v/>
      </c>
      <c r="E32" s="156" t="str">
        <f>IF(ISBLANK(VLOOKUP($A32,種目処理!$J$2:$AG$51,17)),"",VLOOKUP($A32,種目処理!$J$2:$AG$51,17))</f>
        <v/>
      </c>
      <c r="F32" s="118" t="str">
        <f>IF(ISBLANK(VLOOKUP($A32,種目処理!$J$2:$AG$51,18)),"",VLOOKUP($A32,種目処理!$J$2:$AG$51,18))</f>
        <v/>
      </c>
      <c r="G32" s="157" t="str">
        <f>IF(ISBLANK(VLOOKUP($A32,種目処理!$J$2:$AG$51,19)),"",VLOOKUP($A32,種目処理!$J$2:$AG$51,19))</f>
        <v/>
      </c>
      <c r="H32" s="158" t="str">
        <f>IF(ISBLANK(VLOOKUP($A32,種目処理!$J$2:$AG$51,20)),"",VLOOKUP($A32,種目処理!$J$2:$AG$51,20))</f>
        <v/>
      </c>
      <c r="I32" s="159" t="str">
        <f>IF(ISBLANK(VLOOKUP($A32,種目処理!$J$2:$AG$51,21)),"",VLOOKUP($A32,種目処理!$J$2:$AG$51,21))</f>
        <v/>
      </c>
      <c r="J32" s="158" t="str">
        <f>IF(ISBLANK(VLOOKUP($A32,種目処理!$J$2:$AG$51,22)),"",VLOOKUP($A32,種目処理!$J$2:$AG$51,22))</f>
        <v/>
      </c>
      <c r="K32" s="159" t="str">
        <f>IF(ISBLANK(VLOOKUP($A32,種目処理!$J$2:$AG$51,23)),"",VLOOKUP($A32,種目処理!$J$2:$AG$51,23))</f>
        <v/>
      </c>
      <c r="L32" s="106" t="str">
        <f>IF(ISBLANK(VLOOKUP($A32,種目処理!$J$2:$AG$51,24)),"",VLOOKUP($A32,種目処理!$J$2:$AG$51,24))</f>
        <v/>
      </c>
      <c r="M32" s="7"/>
      <c r="N32" s="1"/>
      <c r="O32" s="1"/>
      <c r="P32" s="3"/>
      <c r="Q32" s="39"/>
      <c r="R32" s="40"/>
      <c r="S32" s="40"/>
      <c r="T32" s="40"/>
      <c r="U32" s="41"/>
      <c r="V32" s="3"/>
      <c r="W32" s="3"/>
      <c r="X32" s="3"/>
      <c r="Y32" s="3"/>
      <c r="Z32" s="3"/>
      <c r="AA32" s="3"/>
      <c r="AB32" s="3"/>
      <c r="AC32" s="1"/>
      <c r="AD32" s="1"/>
      <c r="AG32" s="7"/>
      <c r="AH32" s="7"/>
      <c r="AI32" s="7"/>
      <c r="AJ32" s="7"/>
      <c r="AK32" s="7"/>
      <c r="AL32" s="7"/>
      <c r="AM32" s="7"/>
      <c r="AN32" s="7"/>
      <c r="AO32" s="7"/>
      <c r="AP32" s="7"/>
      <c r="AQ32" s="7"/>
      <c r="AR32" s="7"/>
      <c r="AS32" s="7"/>
      <c r="AT32" s="7"/>
      <c r="AU32" s="7"/>
    </row>
    <row r="33" spans="1:47" customFormat="1" ht="24" customHeight="1" x14ac:dyDescent="0.15">
      <c r="A33" s="23">
        <v>17</v>
      </c>
      <c r="B33" s="149" t="str">
        <f>IF(ISBLANK(VLOOKUP($A33,種目処理!$J$2:$AG$51,14)),"",VLOOKUP($A33,種目処理!$J$2:$AG$51,14))</f>
        <v/>
      </c>
      <c r="C33" s="149" t="str">
        <f>IF(ISBLANK(VLOOKUP($A33,種目処理!$J$2:$AG$51,15)),"",VLOOKUP($A33,種目処理!$J$2:$AG$51,15))</f>
        <v/>
      </c>
      <c r="D33" s="149" t="str">
        <f>IF(ISBLANK(VLOOKUP($A33,種目処理!$J$2:$AG$51,16)),"",VLOOKUP($A33,種目処理!$J$2:$AG$51,16))</f>
        <v/>
      </c>
      <c r="E33" s="149" t="str">
        <f>IF(ISBLANK(VLOOKUP($A33,種目処理!$J$2:$AG$51,17)),"",VLOOKUP($A33,種目処理!$J$2:$AG$51,17))</f>
        <v/>
      </c>
      <c r="F33" s="89" t="str">
        <f>IF(ISBLANK(VLOOKUP($A33,種目処理!$J$2:$AG$51,18)),"",VLOOKUP($A33,種目処理!$J$2:$AG$51,18))</f>
        <v/>
      </c>
      <c r="G33" s="117" t="str">
        <f>IF(ISBLANK(VLOOKUP($A33,種目処理!$J$2:$AG$51,19)),"",VLOOKUP($A33,種目処理!$J$2:$AG$51,19))</f>
        <v/>
      </c>
      <c r="H33" s="91" t="str">
        <f>IF(ISBLANK(VLOOKUP($A33,種目処理!$J$2:$AG$51,20)),"",VLOOKUP($A33,種目処理!$J$2:$AG$51,20))</f>
        <v/>
      </c>
      <c r="I33" s="100" t="str">
        <f>IF(ISBLANK(VLOOKUP($A33,種目処理!$J$2:$AG$51,21)),"",VLOOKUP($A33,種目処理!$J$2:$AG$51,21))</f>
        <v/>
      </c>
      <c r="J33" s="91" t="str">
        <f>IF(ISBLANK(VLOOKUP($A33,種目処理!$J$2:$AG$51,22)),"",VLOOKUP($A33,種目処理!$J$2:$AG$51,22))</f>
        <v/>
      </c>
      <c r="K33" s="100" t="str">
        <f>IF(ISBLANK(VLOOKUP($A33,種目処理!$J$2:$AG$51,23)),"",VLOOKUP($A33,種目処理!$J$2:$AG$51,23))</f>
        <v/>
      </c>
      <c r="L33" s="152" t="str">
        <f>IF(ISBLANK(VLOOKUP($A33,種目処理!$J$2:$AG$51,24)),"",VLOOKUP($A33,種目処理!$J$2:$AG$51,24))</f>
        <v/>
      </c>
      <c r="M33" s="7"/>
      <c r="N33" s="1"/>
      <c r="O33" s="1"/>
      <c r="P33" s="3"/>
      <c r="Q33" s="39"/>
      <c r="R33" s="40"/>
      <c r="S33" s="40"/>
      <c r="T33" s="40"/>
      <c r="U33" s="41"/>
      <c r="V33" s="3"/>
      <c r="W33" s="3"/>
      <c r="X33" s="3"/>
      <c r="Y33" s="3"/>
      <c r="Z33" s="3"/>
      <c r="AA33" s="3"/>
      <c r="AB33" s="3"/>
      <c r="AC33" s="1"/>
      <c r="AD33" s="1"/>
      <c r="AG33" s="7"/>
      <c r="AH33" s="7"/>
      <c r="AI33" s="7"/>
      <c r="AJ33" s="7"/>
      <c r="AK33" s="7"/>
      <c r="AL33" s="7"/>
      <c r="AM33" s="7"/>
      <c r="AN33" s="7"/>
      <c r="AO33" s="7"/>
      <c r="AP33" s="7"/>
      <c r="AQ33" s="7"/>
      <c r="AR33" s="7"/>
      <c r="AS33" s="7"/>
      <c r="AT33" s="7"/>
      <c r="AU33" s="7"/>
    </row>
    <row r="34" spans="1:47" customFormat="1" ht="24" customHeight="1" x14ac:dyDescent="0.15">
      <c r="A34" s="23">
        <v>18</v>
      </c>
      <c r="B34" s="149" t="str">
        <f>IF(ISBLANK(VLOOKUP($A34,種目処理!$J$2:$AG$51,14)),"",VLOOKUP($A34,種目処理!$J$2:$AG$51,14))</f>
        <v/>
      </c>
      <c r="C34" s="149" t="str">
        <f>IF(ISBLANK(VLOOKUP($A34,種目処理!$J$2:$AG$51,15)),"",VLOOKUP($A34,種目処理!$J$2:$AG$51,15))</f>
        <v/>
      </c>
      <c r="D34" s="149" t="str">
        <f>IF(ISBLANK(VLOOKUP($A34,種目処理!$J$2:$AG$51,16)),"",VLOOKUP($A34,種目処理!$J$2:$AG$51,16))</f>
        <v/>
      </c>
      <c r="E34" s="149" t="str">
        <f>IF(ISBLANK(VLOOKUP($A34,種目処理!$J$2:$AG$51,17)),"",VLOOKUP($A34,種目処理!$J$2:$AG$51,17))</f>
        <v/>
      </c>
      <c r="F34" s="89" t="str">
        <f>IF(ISBLANK(VLOOKUP($A34,種目処理!$J$2:$AG$51,18)),"",VLOOKUP($A34,種目処理!$J$2:$AG$51,18))</f>
        <v/>
      </c>
      <c r="G34" s="117" t="str">
        <f>IF(ISBLANK(VLOOKUP($A34,種目処理!$J$2:$AG$51,19)),"",VLOOKUP($A34,種目処理!$J$2:$AG$51,19))</f>
        <v/>
      </c>
      <c r="H34" s="91" t="str">
        <f>IF(ISBLANK(VLOOKUP($A34,種目処理!$J$2:$AG$51,20)),"",VLOOKUP($A34,種目処理!$J$2:$AG$51,20))</f>
        <v/>
      </c>
      <c r="I34" s="100" t="str">
        <f>IF(ISBLANK(VLOOKUP($A34,種目処理!$J$2:$AG$51,21)),"",VLOOKUP($A34,種目処理!$J$2:$AG$51,21))</f>
        <v/>
      </c>
      <c r="J34" s="91" t="str">
        <f>IF(ISBLANK(VLOOKUP($A34,種目処理!$J$2:$AG$51,22)),"",VLOOKUP($A34,種目処理!$J$2:$AG$51,22))</f>
        <v/>
      </c>
      <c r="K34" s="100" t="str">
        <f>IF(ISBLANK(VLOOKUP($A34,種目処理!$J$2:$AG$51,23)),"",VLOOKUP($A34,種目処理!$J$2:$AG$51,23))</f>
        <v/>
      </c>
      <c r="L34" s="152" t="str">
        <f>IF(ISBLANK(VLOOKUP($A34,種目処理!$J$2:$AG$51,24)),"",VLOOKUP($A34,種目処理!$J$2:$AG$51,24))</f>
        <v/>
      </c>
      <c r="M34" s="7"/>
      <c r="N34" s="1"/>
      <c r="O34" s="1"/>
      <c r="P34" s="3"/>
      <c r="Q34" s="39"/>
      <c r="R34" s="40"/>
      <c r="S34" s="40"/>
      <c r="T34" s="40"/>
      <c r="U34" s="41"/>
      <c r="V34" s="3"/>
      <c r="W34" s="3"/>
      <c r="X34" s="3"/>
      <c r="Y34" s="3"/>
      <c r="Z34" s="3"/>
      <c r="AA34" s="3"/>
      <c r="AB34" s="3"/>
      <c r="AC34" s="1"/>
      <c r="AD34" s="1"/>
      <c r="AG34" s="7"/>
      <c r="AH34" s="7"/>
      <c r="AI34" s="7"/>
      <c r="AJ34" s="7"/>
      <c r="AK34" s="7"/>
      <c r="AL34" s="7"/>
      <c r="AM34" s="7"/>
      <c r="AN34" s="7"/>
      <c r="AO34" s="7"/>
      <c r="AP34" s="7"/>
      <c r="AQ34" s="7"/>
      <c r="AR34" s="7"/>
      <c r="AS34" s="7"/>
      <c r="AT34" s="7"/>
      <c r="AU34" s="7"/>
    </row>
    <row r="35" spans="1:47" customFormat="1" ht="24" customHeight="1" x14ac:dyDescent="0.15">
      <c r="A35" s="23">
        <v>19</v>
      </c>
      <c r="B35" s="149" t="str">
        <f>IF(ISBLANK(VLOOKUP($A35,種目処理!$J$2:$AG$51,14)),"",VLOOKUP($A35,種目処理!$J$2:$AG$51,14))</f>
        <v/>
      </c>
      <c r="C35" s="149" t="str">
        <f>IF(ISBLANK(VLOOKUP($A35,種目処理!$J$2:$AG$51,15)),"",VLOOKUP($A35,種目処理!$J$2:$AG$51,15))</f>
        <v/>
      </c>
      <c r="D35" s="149" t="str">
        <f>IF(ISBLANK(VLOOKUP($A35,種目処理!$J$2:$AG$51,16)),"",VLOOKUP($A35,種目処理!$J$2:$AG$51,16))</f>
        <v/>
      </c>
      <c r="E35" s="149" t="str">
        <f>IF(ISBLANK(VLOOKUP($A35,種目処理!$J$2:$AG$51,17)),"",VLOOKUP($A35,種目処理!$J$2:$AG$51,17))</f>
        <v/>
      </c>
      <c r="F35" s="89" t="str">
        <f>IF(ISBLANK(VLOOKUP($A35,種目処理!$J$2:$AG$51,18)),"",VLOOKUP($A35,種目処理!$J$2:$AG$51,18))</f>
        <v/>
      </c>
      <c r="G35" s="117" t="str">
        <f>IF(ISBLANK(VLOOKUP($A35,種目処理!$J$2:$AG$51,19)),"",VLOOKUP($A35,種目処理!$J$2:$AG$51,19))</f>
        <v/>
      </c>
      <c r="H35" s="91" t="str">
        <f>IF(ISBLANK(VLOOKUP($A35,種目処理!$J$2:$AG$51,20)),"",VLOOKUP($A35,種目処理!$J$2:$AG$51,20))</f>
        <v/>
      </c>
      <c r="I35" s="100" t="str">
        <f>IF(ISBLANK(VLOOKUP($A35,種目処理!$J$2:$AG$51,21)),"",VLOOKUP($A35,種目処理!$J$2:$AG$51,21))</f>
        <v/>
      </c>
      <c r="J35" s="91" t="str">
        <f>IF(ISBLANK(VLOOKUP($A35,種目処理!$J$2:$AG$51,22)),"",VLOOKUP($A35,種目処理!$J$2:$AG$51,22))</f>
        <v/>
      </c>
      <c r="K35" s="100" t="str">
        <f>IF(ISBLANK(VLOOKUP($A35,種目処理!$J$2:$AG$51,23)),"",VLOOKUP($A35,種目処理!$J$2:$AG$51,23))</f>
        <v/>
      </c>
      <c r="L35" s="152" t="str">
        <f>IF(ISBLANK(VLOOKUP($A35,種目処理!$J$2:$AG$51,24)),"",VLOOKUP($A35,種目処理!$J$2:$AG$51,24))</f>
        <v/>
      </c>
      <c r="M35" s="7"/>
      <c r="N35" s="1"/>
      <c r="O35" s="1"/>
      <c r="P35" s="3"/>
      <c r="Q35" s="39"/>
      <c r="R35" s="40"/>
      <c r="S35" s="40"/>
      <c r="T35" s="40"/>
      <c r="U35" s="41"/>
      <c r="V35" s="3"/>
      <c r="W35" s="3"/>
      <c r="X35" s="3"/>
      <c r="Y35" s="3"/>
      <c r="Z35" s="3"/>
      <c r="AA35" s="3"/>
      <c r="AB35" s="3"/>
      <c r="AC35" s="1"/>
      <c r="AD35" s="1"/>
      <c r="AG35" s="7"/>
      <c r="AH35" s="7"/>
      <c r="AI35" s="7"/>
      <c r="AJ35" s="7"/>
      <c r="AK35" s="7"/>
      <c r="AL35" s="7"/>
      <c r="AM35" s="7"/>
      <c r="AN35" s="7"/>
      <c r="AO35" s="7"/>
      <c r="AP35" s="7"/>
      <c r="AQ35" s="7"/>
      <c r="AR35" s="7"/>
      <c r="AS35" s="7"/>
      <c r="AT35" s="7"/>
      <c r="AU35" s="7"/>
    </row>
    <row r="36" spans="1:47" customFormat="1" ht="24" customHeight="1" x14ac:dyDescent="0.15">
      <c r="A36" s="23">
        <v>20</v>
      </c>
      <c r="B36" s="149" t="str">
        <f>IF(ISBLANK(VLOOKUP($A36,種目処理!$J$2:$AG$51,14)),"",VLOOKUP($A36,種目処理!$J$2:$AG$51,14))</f>
        <v/>
      </c>
      <c r="C36" s="149" t="str">
        <f>IF(ISBLANK(VLOOKUP($A36,種目処理!$J$2:$AG$51,15)),"",VLOOKUP($A36,種目処理!$J$2:$AG$51,15))</f>
        <v/>
      </c>
      <c r="D36" s="149" t="str">
        <f>IF(ISBLANK(VLOOKUP($A36,種目処理!$J$2:$AG$51,16)),"",VLOOKUP($A36,種目処理!$J$2:$AG$51,16))</f>
        <v/>
      </c>
      <c r="E36" s="149" t="str">
        <f>IF(ISBLANK(VLOOKUP($A36,種目処理!$J$2:$AG$51,17)),"",VLOOKUP($A36,種目処理!$J$2:$AG$51,17))</f>
        <v/>
      </c>
      <c r="F36" s="89" t="str">
        <f>IF(ISBLANK(VLOOKUP($A36,種目処理!$J$2:$AG$51,18)),"",VLOOKUP($A36,種目処理!$J$2:$AG$51,18))</f>
        <v/>
      </c>
      <c r="G36" s="117" t="str">
        <f>IF(ISBLANK(VLOOKUP($A36,種目処理!$J$2:$AG$51,19)),"",VLOOKUP($A36,種目処理!$J$2:$AG$51,19))</f>
        <v/>
      </c>
      <c r="H36" s="91" t="str">
        <f>IF(ISBLANK(VLOOKUP($A36,種目処理!$J$2:$AG$51,20)),"",VLOOKUP($A36,種目処理!$J$2:$AG$51,20))</f>
        <v/>
      </c>
      <c r="I36" s="100" t="str">
        <f>IF(ISBLANK(VLOOKUP($A36,種目処理!$J$2:$AG$51,21)),"",VLOOKUP($A36,種目処理!$J$2:$AG$51,21))</f>
        <v/>
      </c>
      <c r="J36" s="91" t="str">
        <f>IF(ISBLANK(VLOOKUP($A36,種目処理!$J$2:$AG$51,22)),"",VLOOKUP($A36,種目処理!$J$2:$AG$51,22))</f>
        <v/>
      </c>
      <c r="K36" s="100" t="str">
        <f>IF(ISBLANK(VLOOKUP($A36,種目処理!$J$2:$AG$51,23)),"",VLOOKUP($A36,種目処理!$J$2:$AG$51,23))</f>
        <v/>
      </c>
      <c r="L36" s="152" t="str">
        <f>IF(ISBLANK(VLOOKUP($A36,種目処理!$J$2:$AG$51,24)),"",VLOOKUP($A36,種目処理!$J$2:$AG$51,24))</f>
        <v/>
      </c>
      <c r="M36" s="7"/>
      <c r="N36" s="1"/>
      <c r="O36" s="1"/>
      <c r="P36" s="3"/>
      <c r="Q36" s="39"/>
      <c r="R36" s="40"/>
      <c r="S36" s="40"/>
      <c r="T36" s="40"/>
      <c r="U36" s="41"/>
      <c r="V36" s="3"/>
      <c r="W36" s="3"/>
      <c r="X36" s="3"/>
      <c r="Y36" s="3"/>
      <c r="Z36" s="3"/>
      <c r="AA36" s="3"/>
      <c r="AB36" s="3"/>
      <c r="AC36" s="1"/>
      <c r="AD36" s="1"/>
      <c r="AG36" s="7"/>
      <c r="AH36" s="7"/>
      <c r="AI36" s="7"/>
      <c r="AJ36" s="7"/>
      <c r="AK36" s="7"/>
      <c r="AL36" s="7"/>
      <c r="AM36" s="7"/>
      <c r="AN36" s="7"/>
      <c r="AO36" s="7"/>
      <c r="AP36" s="7"/>
      <c r="AQ36" s="7"/>
      <c r="AR36" s="7"/>
      <c r="AS36" s="7"/>
      <c r="AT36" s="7"/>
      <c r="AU36" s="7"/>
    </row>
    <row r="37" spans="1:47" customFormat="1" ht="24" customHeight="1" x14ac:dyDescent="0.15">
      <c r="A37" s="23">
        <v>21</v>
      </c>
      <c r="B37" s="149" t="str">
        <f>IF(ISBLANK(VLOOKUP($A37,種目処理!$J$2:$AG$51,14)),"",VLOOKUP($A37,種目処理!$J$2:$AG$51,14))</f>
        <v/>
      </c>
      <c r="C37" s="149" t="str">
        <f>IF(ISBLANK(VLOOKUP($A37,種目処理!$J$2:$AG$51,15)),"",VLOOKUP($A37,種目処理!$J$2:$AG$51,15))</f>
        <v/>
      </c>
      <c r="D37" s="149" t="str">
        <f>IF(ISBLANK(VLOOKUP($A37,種目処理!$J$2:$AG$51,16)),"",VLOOKUP($A37,種目処理!$J$2:$AG$51,16))</f>
        <v/>
      </c>
      <c r="E37" s="149" t="str">
        <f>IF(ISBLANK(VLOOKUP($A37,種目処理!$J$2:$AG$51,17)),"",VLOOKUP($A37,種目処理!$J$2:$AG$51,17))</f>
        <v/>
      </c>
      <c r="F37" s="89" t="str">
        <f>IF(ISBLANK(VLOOKUP($A37,種目処理!$J$2:$AG$51,18)),"",VLOOKUP($A37,種目処理!$J$2:$AG$51,18))</f>
        <v/>
      </c>
      <c r="G37" s="117" t="str">
        <f>IF(ISBLANK(VLOOKUP($A37,種目処理!$J$2:$AG$51,19)),"",VLOOKUP($A37,種目処理!$J$2:$AG$51,19))</f>
        <v/>
      </c>
      <c r="H37" s="91" t="str">
        <f>IF(ISBLANK(VLOOKUP($A37,種目処理!$J$2:$AG$51,20)),"",VLOOKUP($A37,種目処理!$J$2:$AG$51,20))</f>
        <v/>
      </c>
      <c r="I37" s="100" t="str">
        <f>IF(ISBLANK(VLOOKUP($A37,種目処理!$J$2:$AG$51,21)),"",VLOOKUP($A37,種目処理!$J$2:$AG$51,21))</f>
        <v/>
      </c>
      <c r="J37" s="91" t="str">
        <f>IF(ISBLANK(VLOOKUP($A37,種目処理!$J$2:$AG$51,22)),"",VLOOKUP($A37,種目処理!$J$2:$AG$51,22))</f>
        <v/>
      </c>
      <c r="K37" s="100" t="str">
        <f>IF(ISBLANK(VLOOKUP($A37,種目処理!$J$2:$AG$51,23)),"",VLOOKUP($A37,種目処理!$J$2:$AG$51,23))</f>
        <v/>
      </c>
      <c r="L37" s="152" t="str">
        <f>IF(ISBLANK(VLOOKUP($A37,種目処理!$J$2:$AG$51,24)),"",VLOOKUP($A37,種目処理!$J$2:$AG$51,24))</f>
        <v/>
      </c>
      <c r="M37" s="7"/>
      <c r="N37" s="1"/>
      <c r="O37" s="1"/>
      <c r="P37" s="3"/>
      <c r="Q37" s="39"/>
      <c r="R37" s="40"/>
      <c r="S37" s="40"/>
      <c r="T37" s="40"/>
      <c r="U37" s="41"/>
      <c r="V37" s="3"/>
      <c r="W37" s="3"/>
      <c r="X37" s="3"/>
      <c r="Y37" s="3"/>
      <c r="Z37" s="3"/>
      <c r="AA37" s="3"/>
      <c r="AB37" s="3"/>
      <c r="AC37" s="1"/>
      <c r="AD37" s="1"/>
      <c r="AG37" s="7"/>
      <c r="AH37" s="7"/>
      <c r="AI37" s="7"/>
      <c r="AJ37" s="7"/>
      <c r="AK37" s="7"/>
      <c r="AL37" s="7"/>
      <c r="AM37" s="7"/>
      <c r="AN37" s="7"/>
      <c r="AO37" s="7"/>
      <c r="AP37" s="7"/>
      <c r="AQ37" s="7"/>
      <c r="AR37" s="7"/>
      <c r="AS37" s="7"/>
      <c r="AT37" s="7"/>
      <c r="AU37" s="7"/>
    </row>
    <row r="38" spans="1:47" customFormat="1" ht="24" customHeight="1" x14ac:dyDescent="0.15">
      <c r="A38" s="23">
        <v>22</v>
      </c>
      <c r="B38" s="149" t="str">
        <f>IF(ISBLANK(VLOOKUP($A38,種目処理!$J$2:$AG$51,14)),"",VLOOKUP($A38,種目処理!$J$2:$AG$51,14))</f>
        <v/>
      </c>
      <c r="C38" s="149" t="str">
        <f>IF(ISBLANK(VLOOKUP($A38,種目処理!$J$2:$AG$51,15)),"",VLOOKUP($A38,種目処理!$J$2:$AG$51,15))</f>
        <v/>
      </c>
      <c r="D38" s="149" t="str">
        <f>IF(ISBLANK(VLOOKUP($A38,種目処理!$J$2:$AG$51,16)),"",VLOOKUP($A38,種目処理!$J$2:$AG$51,16))</f>
        <v/>
      </c>
      <c r="E38" s="149" t="str">
        <f>IF(ISBLANK(VLOOKUP($A38,種目処理!$J$2:$AG$51,17)),"",VLOOKUP($A38,種目処理!$J$2:$AG$51,17))</f>
        <v/>
      </c>
      <c r="F38" s="89" t="str">
        <f>IF(ISBLANK(VLOOKUP($A38,種目処理!$J$2:$AG$51,18)),"",VLOOKUP($A38,種目処理!$J$2:$AG$51,18))</f>
        <v/>
      </c>
      <c r="G38" s="117" t="str">
        <f>IF(ISBLANK(VLOOKUP($A38,種目処理!$J$2:$AG$51,19)),"",VLOOKUP($A38,種目処理!$J$2:$AG$51,19))</f>
        <v/>
      </c>
      <c r="H38" s="91" t="str">
        <f>IF(ISBLANK(VLOOKUP($A38,種目処理!$J$2:$AG$51,20)),"",VLOOKUP($A38,種目処理!$J$2:$AG$51,20))</f>
        <v/>
      </c>
      <c r="I38" s="100" t="str">
        <f>IF(ISBLANK(VLOOKUP($A38,種目処理!$J$2:$AG$51,21)),"",VLOOKUP($A38,種目処理!$J$2:$AG$51,21))</f>
        <v/>
      </c>
      <c r="J38" s="91" t="str">
        <f>IF(ISBLANK(VLOOKUP($A38,種目処理!$J$2:$AG$51,22)),"",VLOOKUP($A38,種目処理!$J$2:$AG$51,22))</f>
        <v/>
      </c>
      <c r="K38" s="100" t="str">
        <f>IF(ISBLANK(VLOOKUP($A38,種目処理!$J$2:$AG$51,23)),"",VLOOKUP($A38,種目処理!$J$2:$AG$51,23))</f>
        <v/>
      </c>
      <c r="L38" s="152" t="str">
        <f>IF(ISBLANK(VLOOKUP($A38,種目処理!$J$2:$AG$51,24)),"",VLOOKUP($A38,種目処理!$J$2:$AG$51,24))</f>
        <v/>
      </c>
      <c r="M38" s="7"/>
      <c r="N38" s="1"/>
      <c r="O38" s="1"/>
      <c r="P38" s="3"/>
      <c r="Q38" s="39"/>
      <c r="R38" s="40"/>
      <c r="S38" s="40"/>
      <c r="T38" s="40"/>
      <c r="U38" s="41"/>
      <c r="V38" s="3"/>
      <c r="W38" s="3"/>
      <c r="X38" s="3"/>
      <c r="Y38" s="3"/>
      <c r="Z38" s="3"/>
      <c r="AA38" s="3"/>
      <c r="AB38" s="3"/>
      <c r="AC38" s="1"/>
      <c r="AD38" s="1"/>
      <c r="AG38" s="7"/>
      <c r="AH38" s="7"/>
      <c r="AI38" s="7"/>
      <c r="AJ38" s="7"/>
      <c r="AK38" s="7"/>
      <c r="AL38" s="7"/>
      <c r="AM38" s="7"/>
      <c r="AN38" s="7"/>
      <c r="AO38" s="7"/>
      <c r="AP38" s="7"/>
      <c r="AQ38" s="7"/>
      <c r="AR38" s="7"/>
      <c r="AS38" s="7"/>
      <c r="AT38" s="7"/>
      <c r="AU38" s="7"/>
    </row>
    <row r="39" spans="1:47" customFormat="1" ht="24" customHeight="1" x14ac:dyDescent="0.15">
      <c r="A39" s="23">
        <v>23</v>
      </c>
      <c r="B39" s="149" t="str">
        <f>IF(ISBLANK(VLOOKUP($A39,種目処理!$J$2:$AG$51,14)),"",VLOOKUP($A39,種目処理!$J$2:$AG$51,14))</f>
        <v/>
      </c>
      <c r="C39" s="149" t="str">
        <f>IF(ISBLANK(VLOOKUP($A39,種目処理!$J$2:$AG$51,15)),"",VLOOKUP($A39,種目処理!$J$2:$AG$51,15))</f>
        <v/>
      </c>
      <c r="D39" s="149" t="str">
        <f>IF(ISBLANK(VLOOKUP($A39,種目処理!$J$2:$AG$51,16)),"",VLOOKUP($A39,種目処理!$J$2:$AG$51,16))</f>
        <v/>
      </c>
      <c r="E39" s="149" t="str">
        <f>IF(ISBLANK(VLOOKUP($A39,種目処理!$J$2:$AG$51,17)),"",VLOOKUP($A39,種目処理!$J$2:$AG$51,17))</f>
        <v/>
      </c>
      <c r="F39" s="89" t="str">
        <f>IF(ISBLANK(VLOOKUP($A39,種目処理!$J$2:$AG$51,18)),"",VLOOKUP($A39,種目処理!$J$2:$AG$51,18))</f>
        <v/>
      </c>
      <c r="G39" s="117" t="str">
        <f>IF(ISBLANK(VLOOKUP($A39,種目処理!$J$2:$AG$51,19)),"",VLOOKUP($A39,種目処理!$J$2:$AG$51,19))</f>
        <v/>
      </c>
      <c r="H39" s="91" t="str">
        <f>IF(ISBLANK(VLOOKUP($A39,種目処理!$J$2:$AG$51,20)),"",VLOOKUP($A39,種目処理!$J$2:$AG$51,20))</f>
        <v/>
      </c>
      <c r="I39" s="100" t="str">
        <f>IF(ISBLANK(VLOOKUP($A39,種目処理!$J$2:$AG$51,21)),"",VLOOKUP($A39,種目処理!$J$2:$AG$51,21))</f>
        <v/>
      </c>
      <c r="J39" s="91" t="str">
        <f>IF(ISBLANK(VLOOKUP($A39,種目処理!$J$2:$AG$51,22)),"",VLOOKUP($A39,種目処理!$J$2:$AG$51,22))</f>
        <v/>
      </c>
      <c r="K39" s="100" t="str">
        <f>IF(ISBLANK(VLOOKUP($A39,種目処理!$J$2:$AG$51,23)),"",VLOOKUP($A39,種目処理!$J$2:$AG$51,23))</f>
        <v/>
      </c>
      <c r="L39" s="152" t="str">
        <f>IF(ISBLANK(VLOOKUP($A39,種目処理!$J$2:$AG$51,24)),"",VLOOKUP($A39,種目処理!$J$2:$AG$51,24))</f>
        <v/>
      </c>
      <c r="M39" s="7"/>
      <c r="N39" s="1"/>
      <c r="O39" s="1"/>
      <c r="P39" s="3"/>
      <c r="Q39" s="39"/>
      <c r="R39" s="40"/>
      <c r="S39" s="40"/>
      <c r="T39" s="40"/>
      <c r="U39" s="41"/>
      <c r="V39" s="3"/>
      <c r="W39" s="3"/>
      <c r="X39" s="3"/>
      <c r="Y39" s="3"/>
      <c r="Z39" s="3"/>
      <c r="AA39" s="3"/>
      <c r="AB39" s="3"/>
      <c r="AC39" s="1"/>
      <c r="AD39" s="1"/>
      <c r="AG39" s="7"/>
      <c r="AH39" s="7"/>
      <c r="AI39" s="7"/>
      <c r="AJ39" s="7"/>
      <c r="AK39" s="7"/>
      <c r="AL39" s="7"/>
      <c r="AM39" s="7"/>
      <c r="AN39" s="7"/>
      <c r="AO39" s="7"/>
      <c r="AP39" s="7"/>
      <c r="AQ39" s="7"/>
      <c r="AR39" s="7"/>
      <c r="AS39" s="7"/>
      <c r="AT39" s="7"/>
      <c r="AU39" s="7"/>
    </row>
    <row r="40" spans="1:47" customFormat="1" ht="24" customHeight="1" x14ac:dyDescent="0.15">
      <c r="A40" s="23">
        <v>24</v>
      </c>
      <c r="B40" s="149" t="str">
        <f>IF(ISBLANK(VLOOKUP($A40,種目処理!$J$2:$AG$51,14)),"",VLOOKUP($A40,種目処理!$J$2:$AG$51,14))</f>
        <v/>
      </c>
      <c r="C40" s="149" t="str">
        <f>IF(ISBLANK(VLOOKUP($A40,種目処理!$J$2:$AG$51,15)),"",VLOOKUP($A40,種目処理!$J$2:$AG$51,15))</f>
        <v/>
      </c>
      <c r="D40" s="149" t="str">
        <f>IF(ISBLANK(VLOOKUP($A40,種目処理!$J$2:$AG$51,16)),"",VLOOKUP($A40,種目処理!$J$2:$AG$51,16))</f>
        <v/>
      </c>
      <c r="E40" s="149" t="str">
        <f>IF(ISBLANK(VLOOKUP($A40,種目処理!$J$2:$AG$51,17)),"",VLOOKUP($A40,種目処理!$J$2:$AG$51,17))</f>
        <v/>
      </c>
      <c r="F40" s="89" t="str">
        <f>IF(ISBLANK(VLOOKUP($A40,種目処理!$J$2:$AG$51,18)),"",VLOOKUP($A40,種目処理!$J$2:$AG$51,18))</f>
        <v/>
      </c>
      <c r="G40" s="117" t="str">
        <f>IF(ISBLANK(VLOOKUP($A40,種目処理!$J$2:$AG$51,19)),"",VLOOKUP($A40,種目処理!$J$2:$AG$51,19))</f>
        <v/>
      </c>
      <c r="H40" s="91" t="str">
        <f>IF(ISBLANK(VLOOKUP($A40,種目処理!$J$2:$AG$51,20)),"",VLOOKUP($A40,種目処理!$J$2:$AG$51,20))</f>
        <v/>
      </c>
      <c r="I40" s="100" t="str">
        <f>IF(ISBLANK(VLOOKUP($A40,種目処理!$J$2:$AG$51,21)),"",VLOOKUP($A40,種目処理!$J$2:$AG$51,21))</f>
        <v/>
      </c>
      <c r="J40" s="91" t="str">
        <f>IF(ISBLANK(VLOOKUP($A40,種目処理!$J$2:$AG$51,22)),"",VLOOKUP($A40,種目処理!$J$2:$AG$51,22))</f>
        <v/>
      </c>
      <c r="K40" s="100" t="str">
        <f>IF(ISBLANK(VLOOKUP($A40,種目処理!$J$2:$AG$51,23)),"",VLOOKUP($A40,種目処理!$J$2:$AG$51,23))</f>
        <v/>
      </c>
      <c r="L40" s="152" t="str">
        <f>IF(ISBLANK(VLOOKUP($A40,種目処理!$J$2:$AG$51,24)),"",VLOOKUP($A40,種目処理!$J$2:$AG$51,24))</f>
        <v/>
      </c>
      <c r="M40" s="7"/>
      <c r="N40" s="1"/>
      <c r="O40" s="1"/>
      <c r="P40" s="3"/>
      <c r="Q40" s="39"/>
      <c r="R40" s="40"/>
      <c r="S40" s="40"/>
      <c r="T40" s="40"/>
      <c r="U40" s="41"/>
      <c r="V40" s="3"/>
      <c r="W40" s="3"/>
      <c r="X40" s="3"/>
      <c r="Y40" s="3"/>
      <c r="Z40" s="3"/>
      <c r="AA40" s="3"/>
      <c r="AB40" s="3"/>
      <c r="AC40" s="1"/>
      <c r="AD40" s="1"/>
      <c r="AG40" s="7"/>
      <c r="AH40" s="7"/>
      <c r="AI40" s="7"/>
      <c r="AJ40" s="7"/>
      <c r="AK40" s="7"/>
      <c r="AL40" s="7"/>
      <c r="AM40" s="7"/>
      <c r="AN40" s="7"/>
      <c r="AO40" s="7"/>
      <c r="AP40" s="7"/>
      <c r="AQ40" s="7"/>
      <c r="AR40" s="7"/>
      <c r="AS40" s="7"/>
      <c r="AT40" s="7"/>
      <c r="AU40" s="7"/>
    </row>
    <row r="41" spans="1:47" customFormat="1" ht="24" customHeight="1" x14ac:dyDescent="0.15">
      <c r="A41" s="23">
        <v>25</v>
      </c>
      <c r="B41" s="149" t="str">
        <f>IF(ISBLANK(VLOOKUP($A41,種目処理!$J$2:$AG$51,14)),"",VLOOKUP($A41,種目処理!$J$2:$AG$51,14))</f>
        <v/>
      </c>
      <c r="C41" s="149" t="str">
        <f>IF(ISBLANK(VLOOKUP($A41,種目処理!$J$2:$AG$51,15)),"",VLOOKUP($A41,種目処理!$J$2:$AG$51,15))</f>
        <v/>
      </c>
      <c r="D41" s="149" t="str">
        <f>IF(ISBLANK(VLOOKUP($A41,種目処理!$J$2:$AG$51,16)),"",VLOOKUP($A41,種目処理!$J$2:$AG$51,16))</f>
        <v/>
      </c>
      <c r="E41" s="149" t="str">
        <f>IF(ISBLANK(VLOOKUP($A41,種目処理!$J$2:$AG$51,17)),"",VLOOKUP($A41,種目処理!$J$2:$AG$51,17))</f>
        <v/>
      </c>
      <c r="F41" s="89" t="str">
        <f>IF(ISBLANK(VLOOKUP($A41,種目処理!$J$2:$AG$51,18)),"",VLOOKUP($A41,種目処理!$J$2:$AG$51,18))</f>
        <v/>
      </c>
      <c r="G41" s="117" t="str">
        <f>IF(ISBLANK(VLOOKUP($A41,種目処理!$J$2:$AG$51,19)),"",VLOOKUP($A41,種目処理!$J$2:$AG$51,19))</f>
        <v/>
      </c>
      <c r="H41" s="91" t="str">
        <f>IF(ISBLANK(VLOOKUP($A41,種目処理!$J$2:$AG$51,20)),"",VLOOKUP($A41,種目処理!$J$2:$AG$51,20))</f>
        <v/>
      </c>
      <c r="I41" s="100" t="str">
        <f>IF(ISBLANK(VLOOKUP($A41,種目処理!$J$2:$AG$51,21)),"",VLOOKUP($A41,種目処理!$J$2:$AG$51,21))</f>
        <v/>
      </c>
      <c r="J41" s="91" t="str">
        <f>IF(ISBLANK(VLOOKUP($A41,種目処理!$J$2:$AG$51,22)),"",VLOOKUP($A41,種目処理!$J$2:$AG$51,22))</f>
        <v/>
      </c>
      <c r="K41" s="100" t="str">
        <f>IF(ISBLANK(VLOOKUP($A41,種目処理!$J$2:$AG$51,23)),"",VLOOKUP($A41,種目処理!$J$2:$AG$51,23))</f>
        <v/>
      </c>
      <c r="L41" s="152" t="str">
        <f>IF(ISBLANK(VLOOKUP($A41,種目処理!$J$2:$AG$51,24)),"",VLOOKUP($A41,種目処理!$J$2:$AG$51,24))</f>
        <v/>
      </c>
      <c r="M41" s="7"/>
      <c r="N41" s="1"/>
      <c r="O41" s="1"/>
      <c r="P41" s="3"/>
      <c r="Q41" s="39"/>
      <c r="R41" s="40"/>
      <c r="S41" s="40"/>
      <c r="T41" s="40"/>
      <c r="U41" s="41"/>
      <c r="V41" s="3"/>
      <c r="W41" s="3"/>
      <c r="X41" s="3"/>
      <c r="Y41" s="3"/>
      <c r="Z41" s="3"/>
      <c r="AA41" s="3"/>
      <c r="AB41" s="3"/>
      <c r="AC41" s="1"/>
      <c r="AD41" s="1"/>
      <c r="AG41" s="7"/>
      <c r="AH41" s="7"/>
      <c r="AI41" s="7"/>
      <c r="AJ41" s="7"/>
      <c r="AK41" s="7"/>
      <c r="AL41" s="7"/>
      <c r="AM41" s="7"/>
      <c r="AN41" s="7"/>
      <c r="AO41" s="7"/>
      <c r="AP41" s="7"/>
      <c r="AQ41" s="7"/>
      <c r="AR41" s="7"/>
      <c r="AS41" s="7"/>
      <c r="AT41" s="7"/>
      <c r="AU41" s="7"/>
    </row>
    <row r="42" spans="1:47" customFormat="1" ht="24" customHeight="1" x14ac:dyDescent="0.15">
      <c r="A42" s="23">
        <v>26</v>
      </c>
      <c r="B42" s="149" t="str">
        <f>IF(ISBLANK(VLOOKUP($A42,種目処理!$J$2:$AG$51,14)),"",VLOOKUP($A42,種目処理!$J$2:$AG$51,14))</f>
        <v/>
      </c>
      <c r="C42" s="149" t="str">
        <f>IF(ISBLANK(VLOOKUP($A42,種目処理!$J$2:$AG$51,15)),"",VLOOKUP($A42,種目処理!$J$2:$AG$51,15))</f>
        <v/>
      </c>
      <c r="D42" s="149" t="str">
        <f>IF(ISBLANK(VLOOKUP($A42,種目処理!$J$2:$AG$51,16)),"",VLOOKUP($A42,種目処理!$J$2:$AG$51,16))</f>
        <v/>
      </c>
      <c r="E42" s="149" t="str">
        <f>IF(ISBLANK(VLOOKUP($A42,種目処理!$J$2:$AG$51,17)),"",VLOOKUP($A42,種目処理!$J$2:$AG$51,17))</f>
        <v/>
      </c>
      <c r="F42" s="89" t="str">
        <f>IF(ISBLANK(VLOOKUP($A42,種目処理!$J$2:$AG$51,18)),"",VLOOKUP($A42,種目処理!$J$2:$AG$51,18))</f>
        <v/>
      </c>
      <c r="G42" s="150" t="str">
        <f>IF(ISBLANK(VLOOKUP($A42,種目処理!$J$2:$AG$51,19)),"",VLOOKUP($A42,種目処理!$J$2:$AG$51,19))</f>
        <v/>
      </c>
      <c r="H42" s="89" t="str">
        <f>IF(ISBLANK(VLOOKUP($A42,種目処理!$J$2:$AG$51,20)),"",VLOOKUP($A42,種目処理!$J$2:$AG$51,20))</f>
        <v/>
      </c>
      <c r="I42" s="151" t="str">
        <f>IF(ISBLANK(VLOOKUP($A42,種目処理!$J$2:$AG$51,21)),"",VLOOKUP($A42,種目処理!$J$2:$AG$51,21))</f>
        <v/>
      </c>
      <c r="J42" s="89" t="str">
        <f>IF(ISBLANK(VLOOKUP($A42,種目処理!$J$2:$AG$51,22)),"",VLOOKUP($A42,種目処理!$J$2:$AG$51,22))</f>
        <v/>
      </c>
      <c r="K42" s="100" t="str">
        <f>IF(ISBLANK(VLOOKUP($A42,種目処理!$J$2:$AG$51,23)),"",VLOOKUP($A42,種目処理!$J$2:$AG$51,23))</f>
        <v/>
      </c>
      <c r="L42" s="152" t="str">
        <f>IF(ISBLANK(VLOOKUP($A42,種目処理!$J$2:$AG$51,24)),"",VLOOKUP($A42,種目処理!$J$2:$AG$51,24))</f>
        <v/>
      </c>
      <c r="M42" s="7"/>
      <c r="N42" s="1"/>
      <c r="O42" s="1"/>
      <c r="P42" s="3"/>
      <c r="Q42" s="39"/>
      <c r="R42" s="40"/>
      <c r="S42" s="40"/>
      <c r="T42" s="40"/>
      <c r="U42" s="41"/>
      <c r="V42" s="3"/>
      <c r="W42" s="3"/>
      <c r="X42" s="3"/>
      <c r="Y42" s="3"/>
      <c r="Z42" s="3"/>
      <c r="AA42" s="3"/>
      <c r="AB42" s="3"/>
      <c r="AC42" s="1"/>
      <c r="AD42" s="1"/>
      <c r="AG42" s="7"/>
      <c r="AH42" s="7"/>
      <c r="AI42" s="7"/>
      <c r="AJ42" s="7"/>
      <c r="AK42" s="7"/>
      <c r="AL42" s="7"/>
      <c r="AM42" s="7"/>
      <c r="AN42" s="7"/>
      <c r="AO42" s="7"/>
      <c r="AP42" s="7"/>
      <c r="AQ42" s="7"/>
      <c r="AR42" s="7"/>
      <c r="AS42" s="7"/>
      <c r="AT42" s="7"/>
      <c r="AU42" s="7"/>
    </row>
    <row r="43" spans="1:47" customFormat="1" ht="24" customHeight="1" x14ac:dyDescent="0.15">
      <c r="A43" s="23">
        <v>27</v>
      </c>
      <c r="B43" s="149" t="str">
        <f>IF(ISBLANK(VLOOKUP($A43,種目処理!$J$2:$AG$51,14)),"",VLOOKUP($A43,種目処理!$J$2:$AG$51,14))</f>
        <v/>
      </c>
      <c r="C43" s="149" t="str">
        <f>IF(ISBLANK(VLOOKUP($A43,種目処理!$J$2:$AG$51,15)),"",VLOOKUP($A43,種目処理!$J$2:$AG$51,15))</f>
        <v/>
      </c>
      <c r="D43" s="149" t="str">
        <f>IF(ISBLANK(VLOOKUP($A43,種目処理!$J$2:$AG$51,16)),"",VLOOKUP($A43,種目処理!$J$2:$AG$51,16))</f>
        <v/>
      </c>
      <c r="E43" s="149" t="str">
        <f>IF(ISBLANK(VLOOKUP($A43,種目処理!$J$2:$AG$51,17)),"",VLOOKUP($A43,種目処理!$J$2:$AG$51,17))</f>
        <v/>
      </c>
      <c r="F43" s="89" t="str">
        <f>IF(ISBLANK(VLOOKUP($A43,種目処理!$J$2:$AG$51,18)),"",VLOOKUP($A43,種目処理!$J$2:$AG$51,18))</f>
        <v/>
      </c>
      <c r="G43" s="117" t="str">
        <f>IF(ISBLANK(VLOOKUP($A43,種目処理!$J$2:$AG$51,19)),"",VLOOKUP($A43,種目処理!$J$2:$AG$51,19))</f>
        <v/>
      </c>
      <c r="H43" s="91" t="str">
        <f>IF(ISBLANK(VLOOKUP($A43,種目処理!$J$2:$AG$51,20)),"",VLOOKUP($A43,種目処理!$J$2:$AG$51,20))</f>
        <v/>
      </c>
      <c r="I43" s="91" t="str">
        <f>IF(ISBLANK(VLOOKUP($A43,種目処理!$J$2:$AG$51,21)),"",VLOOKUP($A43,種目処理!$J$2:$AG$51,21))</f>
        <v/>
      </c>
      <c r="J43" s="91" t="str">
        <f>IF(ISBLANK(VLOOKUP($A43,種目処理!$J$2:$AG$51,22)),"",VLOOKUP($A43,種目処理!$J$2:$AG$51,22))</f>
        <v/>
      </c>
      <c r="K43" s="100" t="str">
        <f>IF(ISBLANK(VLOOKUP($A43,種目処理!$J$2:$AG$51,23)),"",VLOOKUP($A43,種目処理!$J$2:$AG$51,23))</f>
        <v/>
      </c>
      <c r="L43" s="152" t="str">
        <f>IF(ISBLANK(VLOOKUP($A43,種目処理!$J$2:$AG$51,24)),"",VLOOKUP($A43,種目処理!$J$2:$AG$51,24))</f>
        <v/>
      </c>
      <c r="M43" s="7"/>
      <c r="N43" s="1"/>
      <c r="O43" s="1"/>
      <c r="P43" s="3"/>
      <c r="Q43" s="39"/>
      <c r="R43" s="40"/>
      <c r="S43" s="40"/>
      <c r="T43" s="40"/>
      <c r="U43" s="41"/>
      <c r="V43" s="3"/>
      <c r="W43" s="3"/>
      <c r="X43" s="3"/>
      <c r="Y43" s="3"/>
      <c r="Z43" s="3"/>
      <c r="AA43" s="3"/>
      <c r="AB43" s="3"/>
      <c r="AC43" s="1"/>
      <c r="AD43" s="1"/>
      <c r="AG43" s="7"/>
      <c r="AH43" s="7"/>
      <c r="AI43" s="7"/>
      <c r="AJ43" s="7"/>
      <c r="AK43" s="7"/>
      <c r="AL43" s="7"/>
      <c r="AM43" s="7"/>
      <c r="AN43" s="7"/>
      <c r="AO43" s="7"/>
      <c r="AP43" s="7"/>
      <c r="AQ43" s="7"/>
      <c r="AR43" s="7"/>
      <c r="AS43" s="7"/>
      <c r="AT43" s="7"/>
      <c r="AU43" s="7"/>
    </row>
    <row r="44" spans="1:47" customFormat="1" ht="24" customHeight="1" x14ac:dyDescent="0.15">
      <c r="A44" s="23">
        <v>28</v>
      </c>
      <c r="B44" s="149" t="str">
        <f>IF(ISBLANK(VLOOKUP($A44,種目処理!$J$2:$AG$51,14)),"",VLOOKUP($A44,種目処理!$J$2:$AG$51,14))</f>
        <v/>
      </c>
      <c r="C44" s="149" t="str">
        <f>IF(ISBLANK(VLOOKUP($A44,種目処理!$J$2:$AG$51,15)),"",VLOOKUP($A44,種目処理!$J$2:$AG$51,15))</f>
        <v/>
      </c>
      <c r="D44" s="149" t="str">
        <f>IF(ISBLANK(VLOOKUP($A44,種目処理!$J$2:$AG$51,16)),"",VLOOKUP($A44,種目処理!$J$2:$AG$51,16))</f>
        <v/>
      </c>
      <c r="E44" s="149" t="str">
        <f>IF(ISBLANK(VLOOKUP($A44,種目処理!$J$2:$AG$51,17)),"",VLOOKUP($A44,種目処理!$J$2:$AG$51,17))</f>
        <v/>
      </c>
      <c r="F44" s="89" t="str">
        <f>IF(ISBLANK(VLOOKUP($A44,種目処理!$J$2:$AG$51,18)),"",VLOOKUP($A44,種目処理!$J$2:$AG$51,18))</f>
        <v/>
      </c>
      <c r="G44" s="117" t="str">
        <f>IF(ISBLANK(VLOOKUP($A44,種目処理!$J$2:$AG$51,19)),"",VLOOKUP($A44,種目処理!$J$2:$AG$51,19))</f>
        <v/>
      </c>
      <c r="H44" s="91" t="str">
        <f>IF(ISBLANK(VLOOKUP($A44,種目処理!$J$2:$AG$51,20)),"",VLOOKUP($A44,種目処理!$J$2:$AG$51,20))</f>
        <v/>
      </c>
      <c r="I44" s="100" t="str">
        <f>IF(ISBLANK(VLOOKUP($A44,種目処理!$J$2:$AG$51,21)),"",VLOOKUP($A44,種目処理!$J$2:$AG$51,21))</f>
        <v/>
      </c>
      <c r="J44" s="91" t="str">
        <f>IF(ISBLANK(VLOOKUP($A44,種目処理!$J$2:$AG$51,22)),"",VLOOKUP($A44,種目処理!$J$2:$AG$51,22))</f>
        <v/>
      </c>
      <c r="K44" s="100" t="str">
        <f>IF(ISBLANK(VLOOKUP($A44,種目処理!$J$2:$AG$51,23)),"",VLOOKUP($A44,種目処理!$J$2:$AG$51,23))</f>
        <v/>
      </c>
      <c r="L44" s="152" t="str">
        <f>IF(ISBLANK(VLOOKUP($A44,種目処理!$J$2:$AG$51,24)),"",VLOOKUP($A44,種目処理!$J$2:$AG$51,24))</f>
        <v/>
      </c>
      <c r="M44" s="7"/>
      <c r="N44" s="1"/>
      <c r="O44" s="1"/>
      <c r="P44" s="3"/>
      <c r="Q44" s="39"/>
      <c r="R44" s="40"/>
      <c r="S44" s="40"/>
      <c r="T44" s="40"/>
      <c r="U44" s="41"/>
      <c r="V44" s="3"/>
      <c r="W44" s="3"/>
      <c r="X44" s="3"/>
      <c r="Y44" s="3"/>
      <c r="Z44" s="3"/>
      <c r="AA44" s="3"/>
      <c r="AB44" s="3"/>
      <c r="AC44" s="1"/>
      <c r="AD44" s="1"/>
      <c r="AG44" s="7"/>
      <c r="AH44" s="7"/>
      <c r="AI44" s="7"/>
      <c r="AJ44" s="7"/>
      <c r="AK44" s="7"/>
      <c r="AL44" s="7"/>
      <c r="AM44" s="7"/>
      <c r="AN44" s="7"/>
      <c r="AO44" s="7"/>
      <c r="AP44" s="7"/>
      <c r="AQ44" s="7"/>
      <c r="AR44" s="7"/>
      <c r="AS44" s="7"/>
      <c r="AT44" s="7"/>
      <c r="AU44" s="7"/>
    </row>
    <row r="45" spans="1:47" customFormat="1" ht="24" customHeight="1" x14ac:dyDescent="0.15">
      <c r="A45" s="23">
        <v>29</v>
      </c>
      <c r="B45" s="149" t="str">
        <f>IF(ISBLANK(VLOOKUP($A45,種目処理!$J$2:$AG$51,14)),"",VLOOKUP($A45,種目処理!$J$2:$AG$51,14))</f>
        <v/>
      </c>
      <c r="C45" s="149" t="str">
        <f>IF(ISBLANK(VLOOKUP($A45,種目処理!$J$2:$AG$51,15)),"",VLOOKUP($A45,種目処理!$J$2:$AG$51,15))</f>
        <v/>
      </c>
      <c r="D45" s="149" t="str">
        <f>IF(ISBLANK(VLOOKUP($A45,種目処理!$J$2:$AG$51,16)),"",VLOOKUP($A45,種目処理!$J$2:$AG$51,16))</f>
        <v/>
      </c>
      <c r="E45" s="149" t="str">
        <f>IF(ISBLANK(VLOOKUP($A45,種目処理!$J$2:$AG$51,17)),"",VLOOKUP($A45,種目処理!$J$2:$AG$51,17))</f>
        <v/>
      </c>
      <c r="F45" s="89" t="str">
        <f>IF(ISBLANK(VLOOKUP($A45,種目処理!$J$2:$AG$51,18)),"",VLOOKUP($A45,種目処理!$J$2:$AG$51,18))</f>
        <v/>
      </c>
      <c r="G45" s="117" t="str">
        <f>IF(ISBLANK(VLOOKUP($A45,種目処理!$J$2:$AG$51,19)),"",VLOOKUP($A45,種目処理!$J$2:$AG$51,19))</f>
        <v/>
      </c>
      <c r="H45" s="91" t="str">
        <f>IF(ISBLANK(VLOOKUP($A45,種目処理!$J$2:$AG$51,20)),"",VLOOKUP($A45,種目処理!$J$2:$AG$51,20))</f>
        <v/>
      </c>
      <c r="I45" s="100" t="str">
        <f>IF(ISBLANK(VLOOKUP($A45,種目処理!$J$2:$AG$51,21)),"",VLOOKUP($A45,種目処理!$J$2:$AG$51,21))</f>
        <v/>
      </c>
      <c r="J45" s="91" t="str">
        <f>IF(ISBLANK(VLOOKUP($A45,種目処理!$J$2:$AG$51,22)),"",VLOOKUP($A45,種目処理!$J$2:$AG$51,22))</f>
        <v/>
      </c>
      <c r="K45" s="100" t="str">
        <f>IF(ISBLANK(VLOOKUP($A45,種目処理!$J$2:$AG$51,23)),"",VLOOKUP($A45,種目処理!$J$2:$AG$51,23))</f>
        <v/>
      </c>
      <c r="L45" s="152" t="str">
        <f>IF(ISBLANK(VLOOKUP($A45,種目処理!$J$2:$AG$51,24)),"",VLOOKUP($A45,種目処理!$J$2:$AG$51,24))</f>
        <v/>
      </c>
      <c r="M45" s="7"/>
      <c r="N45" s="1"/>
      <c r="O45" s="1"/>
      <c r="P45" s="3"/>
      <c r="Q45" s="39"/>
      <c r="R45" s="40"/>
      <c r="S45" s="40"/>
      <c r="T45" s="40"/>
      <c r="U45" s="41"/>
      <c r="V45" s="3"/>
      <c r="W45" s="3"/>
      <c r="X45" s="3"/>
      <c r="Y45" s="3"/>
      <c r="Z45" s="3"/>
      <c r="AA45" s="3"/>
      <c r="AB45" s="3"/>
      <c r="AC45" s="1"/>
      <c r="AD45" s="1"/>
      <c r="AG45" s="7"/>
      <c r="AH45" s="7"/>
      <c r="AI45" s="7"/>
      <c r="AJ45" s="7"/>
      <c r="AK45" s="7"/>
      <c r="AL45" s="7"/>
      <c r="AM45" s="7"/>
      <c r="AN45" s="7"/>
      <c r="AO45" s="7"/>
      <c r="AP45" s="7"/>
      <c r="AQ45" s="7"/>
      <c r="AR45" s="7"/>
      <c r="AS45" s="7"/>
      <c r="AT45" s="7"/>
      <c r="AU45" s="7"/>
    </row>
    <row r="46" spans="1:47" customFormat="1" ht="24" customHeight="1" x14ac:dyDescent="0.15">
      <c r="A46" s="66">
        <v>30</v>
      </c>
      <c r="B46" s="94" t="str">
        <f>IF(ISBLANK(VLOOKUP($A46,種目処理!$J$2:$AG$51,14)),"",VLOOKUP($A46,種目処理!$J$2:$AG$51,14))</f>
        <v/>
      </c>
      <c r="C46" s="94" t="str">
        <f>IF(ISBLANK(VLOOKUP($A46,種目処理!$J$2:$AG$51,15)),"",VLOOKUP($A46,種目処理!$J$2:$AG$51,15))</f>
        <v/>
      </c>
      <c r="D46" s="94" t="str">
        <f>IF(ISBLANK(VLOOKUP($A46,種目処理!$J$2:$AG$51,16)),"",VLOOKUP($A46,種目処理!$J$2:$AG$51,16))</f>
        <v/>
      </c>
      <c r="E46" s="94" t="str">
        <f>IF(ISBLANK(VLOOKUP($A46,種目処理!$J$2:$AG$51,17)),"",VLOOKUP($A46,種目処理!$J$2:$AG$51,17))</f>
        <v/>
      </c>
      <c r="F46" s="95" t="str">
        <f>IF(ISBLANK(VLOOKUP($A46,種目処理!$J$2:$AG$51,18)),"",VLOOKUP($A46,種目処理!$J$2:$AG$51,18))</f>
        <v/>
      </c>
      <c r="G46" s="96" t="str">
        <f>IF(ISBLANK(VLOOKUP($A46,種目処理!$J$2:$AG$51,19)),"",VLOOKUP($A46,種目処理!$J$2:$AG$51,19))</f>
        <v/>
      </c>
      <c r="H46" s="97" t="str">
        <f>IF(ISBLANK(VLOOKUP($A46,種目処理!$J$2:$AG$51,20)),"",VLOOKUP($A46,種目処理!$J$2:$AG$51,20))</f>
        <v/>
      </c>
      <c r="I46" s="98" t="str">
        <f>IF(ISBLANK(VLOOKUP($A46,種目処理!$J$2:$AG$51,21)),"",VLOOKUP($A46,種目処理!$J$2:$AG$51,21))</f>
        <v/>
      </c>
      <c r="J46" s="97" t="str">
        <f>IF(ISBLANK(VLOOKUP($A46,種目処理!$J$2:$AG$51,22)),"",VLOOKUP($A46,種目処理!$J$2:$AG$51,22))</f>
        <v/>
      </c>
      <c r="K46" s="98" t="str">
        <f>IF(ISBLANK(VLOOKUP($A46,種目処理!$J$2:$AG$51,23)),"",VLOOKUP($A46,種目処理!$J$2:$AG$51,23))</f>
        <v/>
      </c>
      <c r="L46" s="105" t="str">
        <f>IF(ISBLANK(VLOOKUP($A46,種目処理!$J$2:$AG$51,24)),"",VLOOKUP($A46,種目処理!$J$2:$AG$51,24))</f>
        <v/>
      </c>
      <c r="M46" s="7"/>
      <c r="N46" s="1"/>
      <c r="O46" s="1"/>
      <c r="P46" s="3"/>
      <c r="Q46" s="39"/>
      <c r="R46" s="40"/>
      <c r="S46" s="40"/>
      <c r="T46" s="40"/>
      <c r="U46" s="41"/>
      <c r="V46" s="3"/>
      <c r="W46" s="3"/>
      <c r="X46" s="3"/>
      <c r="Y46" s="3"/>
      <c r="Z46" s="3"/>
      <c r="AA46" s="3"/>
      <c r="AB46" s="3"/>
      <c r="AC46" s="1"/>
      <c r="AD46" s="1"/>
      <c r="AG46" s="7"/>
      <c r="AH46" s="7"/>
      <c r="AI46" s="7"/>
      <c r="AJ46" s="7"/>
      <c r="AK46" s="7"/>
      <c r="AL46" s="7"/>
      <c r="AM46" s="7"/>
      <c r="AN46" s="7"/>
      <c r="AO46" s="7"/>
      <c r="AP46" s="7"/>
      <c r="AQ46" s="7"/>
      <c r="AR46" s="7"/>
      <c r="AS46" s="7"/>
      <c r="AT46" s="7"/>
      <c r="AU46" s="7"/>
    </row>
    <row r="47" spans="1:47" customFormat="1" ht="24" customHeight="1" x14ac:dyDescent="0.15">
      <c r="A47" s="169"/>
      <c r="B47" s="168"/>
      <c r="C47" s="168"/>
      <c r="D47" s="168"/>
      <c r="E47" s="168"/>
      <c r="F47" s="170"/>
      <c r="G47" s="171"/>
      <c r="H47" s="171"/>
      <c r="I47" s="171" t="s">
        <v>738</v>
      </c>
      <c r="J47" s="341" t="str">
        <f>IF(基礎データ!$C$7="","",基礎データ!$C$7)</f>
        <v/>
      </c>
      <c r="K47" s="341"/>
      <c r="L47" s="172" t="s">
        <v>740</v>
      </c>
      <c r="M47" s="7"/>
      <c r="N47" s="1"/>
      <c r="O47" s="1"/>
      <c r="P47" s="3"/>
      <c r="Q47" s="39"/>
      <c r="R47" s="40"/>
      <c r="S47" s="40"/>
      <c r="T47" s="40"/>
      <c r="U47" s="41"/>
      <c r="V47" s="3"/>
      <c r="W47" s="3"/>
      <c r="X47" s="3"/>
      <c r="Y47" s="3"/>
      <c r="Z47" s="3"/>
      <c r="AA47" s="3"/>
      <c r="AB47" s="3"/>
      <c r="AC47" s="1"/>
      <c r="AD47" s="1"/>
      <c r="AG47" s="7"/>
      <c r="AH47" s="7"/>
      <c r="AI47" s="7"/>
      <c r="AJ47" s="7"/>
      <c r="AK47" s="7"/>
      <c r="AL47" s="7"/>
      <c r="AM47" s="7"/>
      <c r="AN47" s="7"/>
      <c r="AO47" s="7"/>
      <c r="AP47" s="7"/>
      <c r="AQ47" s="7"/>
      <c r="AR47" s="7"/>
      <c r="AS47" s="7"/>
      <c r="AT47" s="7"/>
      <c r="AU47" s="7"/>
    </row>
    <row r="48" spans="1:47" customFormat="1" ht="11.25" customHeight="1" x14ac:dyDescent="0.15">
      <c r="A48" s="24"/>
      <c r="B48" s="68"/>
      <c r="C48" s="68"/>
      <c r="D48" s="68"/>
      <c r="E48" s="68"/>
      <c r="F48" s="8"/>
      <c r="G48" s="99"/>
      <c r="H48" s="99"/>
      <c r="I48" s="99"/>
      <c r="J48" s="99"/>
      <c r="K48" s="99"/>
      <c r="L48" s="99"/>
      <c r="M48" s="7"/>
      <c r="N48" s="1"/>
      <c r="O48" s="1"/>
      <c r="P48" s="3"/>
      <c r="Q48" s="39"/>
      <c r="R48" s="40"/>
      <c r="S48" s="40"/>
      <c r="T48" s="40"/>
      <c r="U48" s="41"/>
      <c r="V48" s="3"/>
      <c r="W48" s="3"/>
      <c r="X48" s="3"/>
      <c r="Y48" s="3"/>
      <c r="Z48" s="3"/>
      <c r="AA48" s="3"/>
      <c r="AB48" s="3"/>
      <c r="AC48" s="1"/>
      <c r="AD48" s="1"/>
      <c r="AG48" s="7"/>
      <c r="AH48" s="7"/>
      <c r="AI48" s="7"/>
      <c r="AJ48" s="7"/>
      <c r="AK48" s="7"/>
      <c r="AL48" s="7"/>
      <c r="AM48" s="7"/>
      <c r="AN48" s="7"/>
      <c r="AO48" s="7"/>
      <c r="AP48" s="7"/>
      <c r="AQ48" s="7"/>
      <c r="AR48" s="7"/>
      <c r="AS48" s="7"/>
      <c r="AT48" s="7"/>
      <c r="AU48" s="7"/>
    </row>
    <row r="49" spans="1:47" customFormat="1" ht="22.5" customHeight="1" x14ac:dyDescent="0.15">
      <c r="A49" s="339" t="s">
        <v>118</v>
      </c>
      <c r="B49" s="339"/>
      <c r="C49" s="339"/>
      <c r="D49" s="339"/>
      <c r="E49" s="339"/>
      <c r="F49" s="339"/>
      <c r="G49" s="339"/>
      <c r="H49" s="339"/>
      <c r="I49" s="339"/>
      <c r="J49" s="339"/>
      <c r="K49" s="339"/>
      <c r="L49" s="339"/>
      <c r="M49" s="7"/>
      <c r="N49" s="1"/>
      <c r="O49" s="1"/>
      <c r="P49" s="1"/>
      <c r="Q49" s="20"/>
      <c r="R49" s="1"/>
      <c r="S49" s="1"/>
      <c r="T49" s="1"/>
      <c r="U49" s="1"/>
      <c r="V49" s="1"/>
      <c r="W49" s="1"/>
      <c r="X49" s="1"/>
      <c r="Y49" s="3"/>
      <c r="Z49" s="1"/>
      <c r="AA49" s="1"/>
      <c r="AB49" s="1"/>
      <c r="AC49" s="1"/>
      <c r="AD49" s="1"/>
      <c r="AG49" s="7"/>
    </row>
    <row r="50" spans="1:47" customFormat="1" ht="7.5" customHeight="1" x14ac:dyDescent="0.15">
      <c r="A50" s="18"/>
      <c r="B50" s="18"/>
      <c r="C50" s="18"/>
      <c r="D50" s="18"/>
      <c r="E50" s="18"/>
      <c r="F50" s="18"/>
      <c r="G50" s="18"/>
      <c r="H50" s="18"/>
      <c r="I50" s="18"/>
      <c r="J50" s="18"/>
      <c r="K50" s="18"/>
      <c r="L50" s="18"/>
      <c r="M50" s="7"/>
      <c r="N50" s="1"/>
      <c r="O50" s="1"/>
      <c r="P50" s="1"/>
      <c r="Q50" s="20"/>
      <c r="R50" s="1"/>
      <c r="S50" s="1"/>
      <c r="T50" s="1"/>
      <c r="U50" s="1"/>
      <c r="V50" s="1"/>
      <c r="W50" s="1"/>
      <c r="X50" s="1"/>
      <c r="Y50" s="3"/>
      <c r="Z50" s="1"/>
      <c r="AA50" s="1"/>
      <c r="AB50" s="1"/>
      <c r="AC50" s="1"/>
      <c r="AD50" s="1"/>
      <c r="AG50" s="7"/>
    </row>
    <row r="51" spans="1:47" customFormat="1" ht="16.5" customHeight="1" x14ac:dyDescent="0.15">
      <c r="A51" s="18"/>
      <c r="B51" s="18"/>
      <c r="D51" s="18" t="s">
        <v>271</v>
      </c>
      <c r="E51" s="18"/>
      <c r="F51" s="18"/>
      <c r="G51" s="18"/>
      <c r="H51" s="18"/>
      <c r="I51" s="18"/>
      <c r="J51" s="18"/>
      <c r="K51" s="18"/>
      <c r="L51" s="18"/>
      <c r="M51" s="7"/>
      <c r="N51" s="1"/>
      <c r="O51" s="1"/>
      <c r="P51" s="1"/>
      <c r="Q51" s="20"/>
      <c r="R51" s="1"/>
      <c r="S51" s="1"/>
      <c r="T51" s="1"/>
      <c r="U51" s="1"/>
      <c r="V51" s="1"/>
      <c r="W51" s="1"/>
      <c r="X51" s="1"/>
      <c r="Y51" s="3"/>
      <c r="Z51" s="1"/>
      <c r="AA51" s="1"/>
      <c r="AB51" s="1"/>
      <c r="AC51" s="1"/>
      <c r="AD51" s="1"/>
      <c r="AG51" s="7"/>
    </row>
    <row r="52" spans="1:47" customFormat="1" ht="7.5" customHeight="1" x14ac:dyDescent="0.15">
      <c r="A52" s="18"/>
      <c r="B52" s="18"/>
      <c r="C52" s="18"/>
      <c r="D52" s="18"/>
      <c r="E52" s="18"/>
      <c r="F52" s="18"/>
      <c r="G52" s="18"/>
      <c r="H52" s="18"/>
      <c r="I52" s="18"/>
      <c r="J52" s="18"/>
      <c r="K52" s="18"/>
      <c r="L52" s="18"/>
      <c r="M52" s="7"/>
      <c r="N52" s="1"/>
      <c r="O52" s="1"/>
      <c r="P52" s="1"/>
      <c r="Q52" s="20"/>
      <c r="R52" s="1"/>
      <c r="S52" s="1"/>
      <c r="T52" s="1"/>
      <c r="U52" s="1"/>
      <c r="V52" s="1"/>
      <c r="W52" s="1"/>
      <c r="X52" s="1"/>
      <c r="Y52" s="3"/>
      <c r="Z52" s="1"/>
      <c r="AA52" s="1"/>
      <c r="AB52" s="1"/>
      <c r="AC52" s="1"/>
      <c r="AD52" s="1"/>
      <c r="AG52" s="7"/>
    </row>
    <row r="53" spans="1:47" customFormat="1" ht="19.5" customHeight="1" x14ac:dyDescent="0.15">
      <c r="A53" s="18"/>
      <c r="B53" s="18"/>
      <c r="C53" s="18"/>
      <c r="E53" s="162"/>
      <c r="F53" s="162"/>
      <c r="G53" s="174">
        <f ca="1">TODAY()</f>
        <v>45815</v>
      </c>
      <c r="H53" s="51"/>
      <c r="I53" s="51" t="str">
        <f>IF(基礎データ!$C$2="","",基礎データ!$C$2)</f>
        <v/>
      </c>
      <c r="J53" s="51"/>
      <c r="K53" s="51"/>
      <c r="L53" s="51"/>
      <c r="M53" s="7"/>
      <c r="N53" s="1"/>
      <c r="O53" s="1"/>
      <c r="P53" s="1"/>
      <c r="Q53" s="20"/>
      <c r="R53" s="1"/>
      <c r="S53" s="1"/>
      <c r="T53" s="1"/>
      <c r="U53" s="1"/>
      <c r="V53" s="1"/>
      <c r="W53" s="1"/>
      <c r="X53" s="1"/>
      <c r="Y53" s="3"/>
      <c r="Z53" s="1"/>
      <c r="AA53" s="1"/>
      <c r="AB53" s="1"/>
      <c r="AC53" s="1"/>
      <c r="AD53" s="1"/>
      <c r="AG53" s="7"/>
    </row>
    <row r="54" spans="1:47" customFormat="1" ht="31.5" customHeight="1" x14ac:dyDescent="0.15">
      <c r="A54" s="18"/>
      <c r="B54" s="18"/>
      <c r="C54" s="18"/>
      <c r="D54" s="18"/>
      <c r="E54" s="18"/>
      <c r="G54" s="64"/>
      <c r="H54" s="51"/>
      <c r="I54" s="161" t="str">
        <f>IF(RIGHT(I53,2)&lt;&gt;"学校","",IF(基礎データ!$E$5="","校　長","所属長"))</f>
        <v/>
      </c>
      <c r="J54" s="339" t="str">
        <f>IF(基礎データ!$C$4="","",基礎データ!$C$4)</f>
        <v/>
      </c>
      <c r="K54" s="339"/>
      <c r="L54" s="101" t="s">
        <v>272</v>
      </c>
      <c r="M54" s="7"/>
      <c r="N54" s="1"/>
      <c r="O54" s="1"/>
      <c r="P54" s="1"/>
      <c r="Q54" s="20"/>
      <c r="R54" s="1"/>
      <c r="S54" s="1"/>
      <c r="T54" s="1"/>
      <c r="U54" s="1"/>
      <c r="V54" s="1"/>
      <c r="W54" s="1"/>
      <c r="X54" s="1"/>
      <c r="Y54" s="3"/>
      <c r="Z54" s="1"/>
      <c r="AA54" s="1"/>
      <c r="AB54" s="1"/>
      <c r="AC54" s="1"/>
      <c r="AD54" s="1"/>
      <c r="AG54" s="7"/>
    </row>
    <row r="55" spans="1:47" ht="32.25" customHeight="1" x14ac:dyDescent="0.15">
      <c r="A55" s="241" t="str">
        <f>A1</f>
        <v>第78回山形県陸上競技選手権大会・第79回国民体スポーツ大会陸上競技山形県予選会 参加申込書 （ 女子 )</v>
      </c>
      <c r="B55" s="241"/>
      <c r="C55" s="241"/>
      <c r="D55" s="241"/>
      <c r="E55" s="241"/>
      <c r="F55" s="241"/>
      <c r="G55" s="241"/>
      <c r="H55" s="241"/>
      <c r="I55" s="241"/>
      <c r="J55" s="241"/>
      <c r="K55" s="241"/>
      <c r="L55" s="241"/>
    </row>
    <row r="56" spans="1:47" customFormat="1" ht="24" customHeight="1" x14ac:dyDescent="0.15">
      <c r="A56" s="329" t="s">
        <v>566</v>
      </c>
      <c r="B56" s="330"/>
      <c r="C56" s="337" t="str">
        <f>IF(基礎データ!$C$2="","",基礎データ!$C$2)</f>
        <v/>
      </c>
      <c r="D56" s="337"/>
      <c r="E56" s="338"/>
      <c r="F56" s="160" t="s">
        <v>562</v>
      </c>
      <c r="G56" s="337" t="str">
        <f>IF(基礎データ!$C$5="","",基礎データ!$C$5)</f>
        <v/>
      </c>
      <c r="H56" s="338"/>
      <c r="I56" s="116"/>
      <c r="J56" s="116"/>
      <c r="K56" s="331" t="s">
        <v>564</v>
      </c>
      <c r="L56" s="332"/>
      <c r="M56" s="7"/>
      <c r="N56" s="1"/>
      <c r="O56" s="1"/>
      <c r="P56" s="7"/>
      <c r="Q56" s="8"/>
      <c r="R56" s="7"/>
      <c r="S56" s="7"/>
      <c r="T56" s="7"/>
      <c r="U56" s="7"/>
      <c r="V56" s="7"/>
      <c r="W56" s="244"/>
      <c r="X56" s="244"/>
      <c r="Y56" s="19"/>
      <c r="Z56" s="7"/>
      <c r="AA56" s="7"/>
      <c r="AD56" s="6"/>
      <c r="AG56" s="7"/>
      <c r="AH56" s="7"/>
      <c r="AI56" s="7"/>
      <c r="AJ56" s="7"/>
      <c r="AK56" s="7"/>
      <c r="AL56" s="7"/>
      <c r="AM56" s="7"/>
      <c r="AN56" s="7"/>
      <c r="AO56" s="7"/>
      <c r="AP56" s="7"/>
      <c r="AQ56" s="7"/>
      <c r="AR56" s="7"/>
      <c r="AS56" s="7"/>
      <c r="AT56" s="7"/>
      <c r="AU56" s="7"/>
    </row>
    <row r="57" spans="1:47" customFormat="1" ht="18" customHeight="1" x14ac:dyDescent="0.15">
      <c r="A57" s="253"/>
      <c r="B57" s="252" t="s">
        <v>182</v>
      </c>
      <c r="C57" s="242" t="s">
        <v>2</v>
      </c>
      <c r="D57" s="242"/>
      <c r="E57" s="252" t="s">
        <v>175</v>
      </c>
      <c r="F57" s="255" t="s">
        <v>258</v>
      </c>
      <c r="G57" s="256"/>
      <c r="H57" s="256"/>
      <c r="I57" s="333"/>
      <c r="J57" s="334"/>
      <c r="K57" s="255" t="s">
        <v>259</v>
      </c>
      <c r="L57" s="340"/>
      <c r="M57" s="7"/>
      <c r="N57" s="1"/>
      <c r="O57" s="1"/>
      <c r="P57" s="7"/>
      <c r="Q57" s="8"/>
      <c r="R57" s="7"/>
      <c r="S57" s="7"/>
      <c r="T57" s="7"/>
      <c r="U57" s="7"/>
      <c r="V57" s="7"/>
      <c r="W57" s="7"/>
      <c r="X57" s="7"/>
      <c r="Y57" s="7"/>
      <c r="Z57" s="7"/>
      <c r="AA57" s="7"/>
      <c r="AD57" s="6"/>
      <c r="AG57" s="7"/>
      <c r="AH57" s="7"/>
      <c r="AI57" s="7"/>
      <c r="AJ57" s="7"/>
      <c r="AK57" s="7"/>
      <c r="AL57" s="7"/>
      <c r="AM57" s="7"/>
      <c r="AN57" s="7"/>
      <c r="AO57" s="7"/>
      <c r="AP57" s="7"/>
      <c r="AQ57" s="7"/>
      <c r="AR57" s="7"/>
      <c r="AS57" s="7"/>
      <c r="AT57" s="7"/>
      <c r="AU57" s="7"/>
    </row>
    <row r="58" spans="1:47" customFormat="1" ht="18" customHeight="1" thickBot="1" x14ac:dyDescent="0.2">
      <c r="A58" s="254"/>
      <c r="B58" s="243"/>
      <c r="C58" s="21" t="s">
        <v>10</v>
      </c>
      <c r="D58" s="21" t="s">
        <v>201</v>
      </c>
      <c r="E58" s="243"/>
      <c r="F58" s="271"/>
      <c r="G58" s="272"/>
      <c r="H58" s="272"/>
      <c r="I58" s="335"/>
      <c r="J58" s="336"/>
      <c r="K58" s="21" t="s">
        <v>557</v>
      </c>
      <c r="L58" s="102" t="s">
        <v>558</v>
      </c>
      <c r="M58" s="7"/>
      <c r="N58" s="1"/>
      <c r="O58" s="1"/>
      <c r="P58" s="25"/>
      <c r="Q58" s="38"/>
      <c r="R58" s="25"/>
      <c r="S58" s="25"/>
      <c r="T58" s="25"/>
      <c r="U58" s="25"/>
      <c r="V58" s="25"/>
      <c r="W58" s="25"/>
      <c r="X58" s="25"/>
      <c r="Y58" s="25"/>
      <c r="Z58" s="25"/>
      <c r="AA58" s="25"/>
      <c r="AB58" s="1"/>
      <c r="AC58" s="1"/>
      <c r="AD58" s="1"/>
      <c r="AG58" s="7"/>
      <c r="AH58" s="7"/>
      <c r="AI58" s="7"/>
      <c r="AJ58" s="7"/>
      <c r="AK58" s="7"/>
      <c r="AL58" s="7"/>
      <c r="AM58" s="7"/>
      <c r="AN58" s="7"/>
      <c r="AO58" s="7"/>
      <c r="AP58" s="7"/>
      <c r="AQ58" s="7"/>
      <c r="AR58" s="7"/>
      <c r="AS58" s="7"/>
      <c r="AT58" s="7"/>
      <c r="AU58" s="7"/>
    </row>
    <row r="59" spans="1:47" customFormat="1" ht="24" customHeight="1" thickTop="1" x14ac:dyDescent="0.15">
      <c r="A59" s="23">
        <v>31</v>
      </c>
      <c r="B59" s="85" t="str">
        <f>IF(ISBLANK(VLOOKUP($A59,種目処理!$J$2:$AG$51,14)),"",VLOOKUP($A59,種目処理!$J$2:$AG$51,14))</f>
        <v/>
      </c>
      <c r="C59" s="85" t="str">
        <f>IF(ISBLANK(VLOOKUP($A59,種目処理!$J$2:$AG$51,15)),"",VLOOKUP($A59,種目処理!$J$2:$AG$51,15))</f>
        <v/>
      </c>
      <c r="D59" s="85" t="str">
        <f>IF(ISBLANK(VLOOKUP($A59,種目処理!$J$2:$AG$51,16)),"",VLOOKUP($A59,種目処理!$J$2:$AG$51,16))</f>
        <v/>
      </c>
      <c r="E59" s="85" t="str">
        <f>IF(ISBLANK(VLOOKUP($A59,種目処理!$J$2:$AG$51,17)),"",VLOOKUP($A59,種目処理!$J$2:$AG$51,17))</f>
        <v/>
      </c>
      <c r="F59" s="89" t="str">
        <f>IF(ISBLANK(VLOOKUP($A59,種目処理!$J$2:$AG$51,18)),"",VLOOKUP($A59,種目処理!$J$2:$AG$51,18))</f>
        <v/>
      </c>
      <c r="G59" s="90" t="str">
        <f>IF(ISBLANK(VLOOKUP($A59,種目処理!$J$2:$AG$51,19)),"",VLOOKUP($A59,種目処理!$J$2:$AG$51,19))</f>
        <v/>
      </c>
      <c r="H59" s="93" t="str">
        <f>IF(ISBLANK(VLOOKUP($A59,種目処理!$J$2:$AG$51,20)),"",VLOOKUP($A59,種目処理!$J$2:$AG$51,20))</f>
        <v/>
      </c>
      <c r="I59" s="92" t="str">
        <f>IF(ISBLANK(VLOOKUP($A59,種目処理!$J$2:$AG$51,21)),"",VLOOKUP($A59,種目処理!$J$2:$AG$51,21))</f>
        <v/>
      </c>
      <c r="J59" s="91" t="str">
        <f>IF(ISBLANK(VLOOKUP($A59,種目処理!$J$2:$AG$51,22)),"",VLOOKUP($A59,種目処理!$J$2:$AG$51,22))</f>
        <v/>
      </c>
      <c r="K59" s="92" t="str">
        <f>IF(ISBLANK(VLOOKUP($A59,種目処理!$J$2:$AG$51,23)),"",VLOOKUP($A59,種目処理!$J$2:$AG$51,23))</f>
        <v/>
      </c>
      <c r="L59" s="104" t="str">
        <f>IF(ISBLANK(VLOOKUP($A59,種目処理!$J$2:$AG$51,24)),"",VLOOKUP($A59,種目処理!$J$2:$AG$51,24))</f>
        <v/>
      </c>
      <c r="M59" s="7"/>
      <c r="N59" s="1"/>
      <c r="O59" s="1"/>
      <c r="P59" s="3"/>
      <c r="Q59" s="39"/>
      <c r="R59" s="40"/>
      <c r="S59" s="40"/>
      <c r="T59" s="40"/>
      <c r="U59" s="41"/>
      <c r="V59" s="3"/>
      <c r="W59" s="3"/>
      <c r="X59" s="3"/>
      <c r="Y59" s="3"/>
      <c r="Z59" s="3"/>
      <c r="AA59" s="3"/>
      <c r="AB59" s="3"/>
      <c r="AC59" s="1"/>
      <c r="AD59" s="1"/>
      <c r="AG59" s="7"/>
      <c r="AH59" s="7"/>
      <c r="AI59" s="7"/>
      <c r="AJ59" s="7"/>
      <c r="AK59" s="7"/>
      <c r="AL59" s="7"/>
      <c r="AM59" s="7"/>
      <c r="AN59" s="7"/>
      <c r="AO59" s="7"/>
      <c r="AP59" s="7"/>
      <c r="AQ59" s="7"/>
      <c r="AR59" s="7"/>
      <c r="AS59" s="7"/>
      <c r="AT59" s="7"/>
      <c r="AU59" s="7"/>
    </row>
    <row r="60" spans="1:47" customFormat="1" ht="24" customHeight="1" x14ac:dyDescent="0.15">
      <c r="A60" s="23">
        <v>32</v>
      </c>
      <c r="B60" s="85" t="str">
        <f>IF(ISBLANK(VLOOKUP($A60,種目処理!$J$2:$AG$51,14)),"",VLOOKUP($A60,種目処理!$J$2:$AG$51,14))</f>
        <v/>
      </c>
      <c r="C60" s="85" t="str">
        <f>IF(ISBLANK(VLOOKUP($A60,種目処理!$J$2:$AG$51,15)),"",VLOOKUP($A60,種目処理!$J$2:$AG$51,15))</f>
        <v/>
      </c>
      <c r="D60" s="85" t="str">
        <f>IF(ISBLANK(VLOOKUP($A60,種目処理!$J$2:$AG$51,16)),"",VLOOKUP($A60,種目処理!$J$2:$AG$51,16))</f>
        <v/>
      </c>
      <c r="E60" s="85" t="str">
        <f>IF(ISBLANK(VLOOKUP($A60,種目処理!$J$2:$AG$51,17)),"",VLOOKUP($A60,種目処理!$J$2:$AG$51,17))</f>
        <v/>
      </c>
      <c r="F60" s="89" t="str">
        <f>IF(ISBLANK(VLOOKUP($A60,種目処理!$J$2:$AG$51,18)),"",VLOOKUP($A60,種目処理!$J$2:$AG$51,18))</f>
        <v/>
      </c>
      <c r="G60" s="90" t="str">
        <f>IF(ISBLANK(VLOOKUP($A60,種目処理!$J$2:$AG$51,19)),"",VLOOKUP($A60,種目処理!$J$2:$AG$51,19))</f>
        <v/>
      </c>
      <c r="H60" s="93" t="str">
        <f>IF(ISBLANK(VLOOKUP($A60,種目処理!$J$2:$AG$51,20)),"",VLOOKUP($A60,種目処理!$J$2:$AG$51,20))</f>
        <v/>
      </c>
      <c r="I60" s="92" t="str">
        <f>IF(ISBLANK(VLOOKUP($A60,種目処理!$J$2:$AG$51,21)),"",VLOOKUP($A60,種目処理!$J$2:$AG$51,21))</f>
        <v/>
      </c>
      <c r="J60" s="91" t="str">
        <f>IF(ISBLANK(VLOOKUP($A60,種目処理!$J$2:$AG$51,22)),"",VLOOKUP($A60,種目処理!$J$2:$AG$51,22))</f>
        <v/>
      </c>
      <c r="K60" s="92" t="str">
        <f>IF(ISBLANK(VLOOKUP($A60,種目処理!$J$2:$AG$51,23)),"",VLOOKUP($A60,種目処理!$J$2:$AG$51,23))</f>
        <v/>
      </c>
      <c r="L60" s="104" t="str">
        <f>IF(ISBLANK(VLOOKUP($A60,種目処理!$J$2:$AG$51,24)),"",VLOOKUP($A60,種目処理!$J$2:$AG$51,24))</f>
        <v/>
      </c>
      <c r="M60" s="7"/>
      <c r="N60" s="1"/>
      <c r="O60" s="1"/>
      <c r="P60" s="3"/>
      <c r="Q60" s="39"/>
      <c r="R60" s="40"/>
      <c r="S60" s="40"/>
      <c r="T60" s="40"/>
      <c r="U60" s="41"/>
      <c r="V60" s="3"/>
      <c r="W60" s="3"/>
      <c r="X60" s="3"/>
      <c r="Y60" s="3"/>
      <c r="Z60" s="3"/>
      <c r="AA60" s="3"/>
      <c r="AB60" s="3"/>
      <c r="AC60" s="1"/>
      <c r="AD60" s="1"/>
      <c r="AG60" s="7"/>
      <c r="AH60" s="7"/>
      <c r="AI60" s="7"/>
      <c r="AJ60" s="7"/>
      <c r="AK60" s="7"/>
      <c r="AL60" s="7"/>
      <c r="AM60" s="7"/>
      <c r="AN60" s="7"/>
      <c r="AO60" s="7"/>
      <c r="AP60" s="7"/>
      <c r="AQ60" s="7"/>
      <c r="AR60" s="7"/>
      <c r="AS60" s="7"/>
      <c r="AT60" s="7"/>
      <c r="AU60" s="7"/>
    </row>
    <row r="61" spans="1:47" customFormat="1" ht="24" customHeight="1" x14ac:dyDescent="0.15">
      <c r="A61" s="23">
        <v>33</v>
      </c>
      <c r="B61" s="85" t="str">
        <f>IF(ISBLANK(VLOOKUP($A61,種目処理!$J$2:$AG$51,14)),"",VLOOKUP($A61,種目処理!$J$2:$AG$51,14))</f>
        <v/>
      </c>
      <c r="C61" s="85" t="str">
        <f>IF(ISBLANK(VLOOKUP($A61,種目処理!$J$2:$AG$51,15)),"",VLOOKUP($A61,種目処理!$J$2:$AG$51,15))</f>
        <v/>
      </c>
      <c r="D61" s="85" t="str">
        <f>IF(ISBLANK(VLOOKUP($A61,種目処理!$J$2:$AG$51,16)),"",VLOOKUP($A61,種目処理!$J$2:$AG$51,16))</f>
        <v/>
      </c>
      <c r="E61" s="85" t="str">
        <f>IF(ISBLANK(VLOOKUP($A61,種目処理!$J$2:$AG$51,17)),"",VLOOKUP($A61,種目処理!$J$2:$AG$51,17))</f>
        <v/>
      </c>
      <c r="F61" s="89" t="str">
        <f>IF(ISBLANK(VLOOKUP($A61,種目処理!$J$2:$AG$51,18)),"",VLOOKUP($A61,種目処理!$J$2:$AG$51,18))</f>
        <v/>
      </c>
      <c r="G61" s="90" t="str">
        <f>IF(ISBLANK(VLOOKUP($A61,種目処理!$J$2:$AG$51,19)),"",VLOOKUP($A61,種目処理!$J$2:$AG$51,19))</f>
        <v/>
      </c>
      <c r="H61" s="93" t="str">
        <f>IF(ISBLANK(VLOOKUP($A61,種目処理!$J$2:$AG$51,20)),"",VLOOKUP($A61,種目処理!$J$2:$AG$51,20))</f>
        <v/>
      </c>
      <c r="I61" s="92" t="str">
        <f>IF(ISBLANK(VLOOKUP($A61,種目処理!$J$2:$AG$51,21)),"",VLOOKUP($A61,種目処理!$J$2:$AG$51,21))</f>
        <v/>
      </c>
      <c r="J61" s="91" t="str">
        <f>IF(ISBLANK(VLOOKUP($A61,種目処理!$J$2:$AG$51,22)),"",VLOOKUP($A61,種目処理!$J$2:$AG$51,22))</f>
        <v/>
      </c>
      <c r="K61" s="92" t="str">
        <f>IF(ISBLANK(VLOOKUP($A61,種目処理!$J$2:$AG$51,23)),"",VLOOKUP($A61,種目処理!$J$2:$AG$51,23))</f>
        <v/>
      </c>
      <c r="L61" s="104" t="str">
        <f>IF(ISBLANK(VLOOKUP($A61,種目処理!$J$2:$AG$51,24)),"",VLOOKUP($A61,種目処理!$J$2:$AG$51,24))</f>
        <v/>
      </c>
      <c r="M61" s="7"/>
      <c r="N61" s="1"/>
      <c r="O61" s="1"/>
      <c r="P61" s="3"/>
      <c r="Q61" s="39"/>
      <c r="R61" s="40"/>
      <c r="S61" s="40"/>
      <c r="T61" s="40"/>
      <c r="U61" s="41"/>
      <c r="V61" s="3"/>
      <c r="W61" s="3"/>
      <c r="X61" s="3"/>
      <c r="Y61" s="3"/>
      <c r="Z61" s="3"/>
      <c r="AA61" s="3"/>
      <c r="AB61" s="3"/>
      <c r="AC61" s="1"/>
      <c r="AD61" s="1"/>
      <c r="AG61" s="7"/>
      <c r="AH61" s="7"/>
      <c r="AI61" s="7"/>
      <c r="AJ61" s="7"/>
      <c r="AK61" s="7"/>
      <c r="AL61" s="7"/>
      <c r="AM61" s="7"/>
      <c r="AN61" s="7"/>
      <c r="AO61" s="7"/>
      <c r="AP61" s="7"/>
      <c r="AQ61" s="7"/>
      <c r="AR61" s="7"/>
      <c r="AS61" s="7"/>
      <c r="AT61" s="7"/>
      <c r="AU61" s="7"/>
    </row>
    <row r="62" spans="1:47" customFormat="1" ht="24" customHeight="1" x14ac:dyDescent="0.15">
      <c r="A62" s="23">
        <v>34</v>
      </c>
      <c r="B62" s="85" t="str">
        <f>IF(ISBLANK(VLOOKUP($A62,種目処理!$J$2:$AG$51,14)),"",VLOOKUP($A62,種目処理!$J$2:$AG$51,14))</f>
        <v/>
      </c>
      <c r="C62" s="85" t="str">
        <f>IF(ISBLANK(VLOOKUP($A62,種目処理!$J$2:$AG$51,15)),"",VLOOKUP($A62,種目処理!$J$2:$AG$51,15))</f>
        <v/>
      </c>
      <c r="D62" s="85" t="str">
        <f>IF(ISBLANK(VLOOKUP($A62,種目処理!$J$2:$AG$51,16)),"",VLOOKUP($A62,種目処理!$J$2:$AG$51,16))</f>
        <v/>
      </c>
      <c r="E62" s="85" t="str">
        <f>IF(ISBLANK(VLOOKUP($A62,種目処理!$J$2:$AG$51,17)),"",VLOOKUP($A62,種目処理!$J$2:$AG$51,17))</f>
        <v/>
      </c>
      <c r="F62" s="89" t="str">
        <f>IF(ISBLANK(VLOOKUP($A62,種目処理!$J$2:$AG$51,18)),"",VLOOKUP($A62,種目処理!$J$2:$AG$51,18))</f>
        <v/>
      </c>
      <c r="G62" s="90" t="str">
        <f>IF(ISBLANK(VLOOKUP($A62,種目処理!$J$2:$AG$51,19)),"",VLOOKUP($A62,種目処理!$J$2:$AG$51,19))</f>
        <v/>
      </c>
      <c r="H62" s="93" t="str">
        <f>IF(ISBLANK(VLOOKUP($A62,種目処理!$J$2:$AG$51,20)),"",VLOOKUP($A62,種目処理!$J$2:$AG$51,20))</f>
        <v/>
      </c>
      <c r="I62" s="92" t="str">
        <f>IF(ISBLANK(VLOOKUP($A62,種目処理!$J$2:$AG$51,21)),"",VLOOKUP($A62,種目処理!$J$2:$AG$51,21))</f>
        <v/>
      </c>
      <c r="J62" s="91" t="str">
        <f>IF(ISBLANK(VLOOKUP($A62,種目処理!$J$2:$AG$51,22)),"",VLOOKUP($A62,種目処理!$J$2:$AG$51,22))</f>
        <v/>
      </c>
      <c r="K62" s="92" t="str">
        <f>IF(ISBLANK(VLOOKUP($A62,種目処理!$J$2:$AG$51,23)),"",VLOOKUP($A62,種目処理!$J$2:$AG$51,23))</f>
        <v/>
      </c>
      <c r="L62" s="104" t="str">
        <f>IF(ISBLANK(VLOOKUP($A62,種目処理!$J$2:$AG$51,24)),"",VLOOKUP($A62,種目処理!$J$2:$AG$51,24))</f>
        <v/>
      </c>
      <c r="M62" s="7"/>
      <c r="N62" s="1"/>
      <c r="O62" s="1"/>
      <c r="P62" s="3"/>
      <c r="Q62" s="39"/>
      <c r="R62" s="40"/>
      <c r="S62" s="40"/>
      <c r="T62" s="40"/>
      <c r="U62" s="41"/>
      <c r="V62" s="3"/>
      <c r="W62" s="3"/>
      <c r="X62" s="3"/>
      <c r="Y62" s="3"/>
      <c r="Z62" s="3"/>
      <c r="AA62" s="3"/>
      <c r="AB62" s="3"/>
      <c r="AC62" s="1"/>
      <c r="AD62" s="1"/>
      <c r="AG62" s="7"/>
      <c r="AH62" s="7"/>
      <c r="AI62" s="7"/>
      <c r="AJ62" s="7"/>
      <c r="AK62" s="7"/>
      <c r="AL62" s="7"/>
      <c r="AM62" s="7"/>
      <c r="AN62" s="7"/>
      <c r="AO62" s="7"/>
      <c r="AP62" s="7"/>
      <c r="AQ62" s="7"/>
      <c r="AR62" s="7"/>
      <c r="AS62" s="7"/>
      <c r="AT62" s="7"/>
      <c r="AU62" s="7"/>
    </row>
    <row r="63" spans="1:47" customFormat="1" ht="24" customHeight="1" x14ac:dyDescent="0.15">
      <c r="A63" s="23">
        <v>35</v>
      </c>
      <c r="B63" s="85" t="str">
        <f>IF(ISBLANK(VLOOKUP($A63,種目処理!$J$2:$AG$51,14)),"",VLOOKUP($A63,種目処理!$J$2:$AG$51,14))</f>
        <v/>
      </c>
      <c r="C63" s="85" t="str">
        <f>IF(ISBLANK(VLOOKUP($A63,種目処理!$J$2:$AG$51,15)),"",VLOOKUP($A63,種目処理!$J$2:$AG$51,15))</f>
        <v/>
      </c>
      <c r="D63" s="85" t="str">
        <f>IF(ISBLANK(VLOOKUP($A63,種目処理!$J$2:$AG$51,16)),"",VLOOKUP($A63,種目処理!$J$2:$AG$51,16))</f>
        <v/>
      </c>
      <c r="E63" s="85" t="str">
        <f>IF(ISBLANK(VLOOKUP($A63,種目処理!$J$2:$AG$51,17)),"",VLOOKUP($A63,種目処理!$J$2:$AG$51,17))</f>
        <v/>
      </c>
      <c r="F63" s="89" t="str">
        <f>IF(ISBLANK(VLOOKUP($A63,種目処理!$J$2:$AG$51,18)),"",VLOOKUP($A63,種目処理!$J$2:$AG$51,18))</f>
        <v/>
      </c>
      <c r="G63" s="90" t="str">
        <f>IF(ISBLANK(VLOOKUP($A63,種目処理!$J$2:$AG$51,19)),"",VLOOKUP($A63,種目処理!$J$2:$AG$51,19))</f>
        <v/>
      </c>
      <c r="H63" s="93" t="str">
        <f>IF(ISBLANK(VLOOKUP($A63,種目処理!$J$2:$AG$51,20)),"",VLOOKUP($A63,種目処理!$J$2:$AG$51,20))</f>
        <v/>
      </c>
      <c r="I63" s="92" t="str">
        <f>IF(ISBLANK(VLOOKUP($A63,種目処理!$J$2:$AG$51,21)),"",VLOOKUP($A63,種目処理!$J$2:$AG$51,21))</f>
        <v/>
      </c>
      <c r="J63" s="91" t="str">
        <f>IF(ISBLANK(VLOOKUP($A63,種目処理!$J$2:$AG$51,22)),"",VLOOKUP($A63,種目処理!$J$2:$AG$51,22))</f>
        <v/>
      </c>
      <c r="K63" s="92" t="str">
        <f>IF(ISBLANK(VLOOKUP($A63,種目処理!$J$2:$AG$51,23)),"",VLOOKUP($A63,種目処理!$J$2:$AG$51,23))</f>
        <v/>
      </c>
      <c r="L63" s="104" t="str">
        <f>IF(ISBLANK(VLOOKUP($A63,種目処理!$J$2:$AG$51,24)),"",VLOOKUP($A63,種目処理!$J$2:$AG$51,24))</f>
        <v/>
      </c>
      <c r="M63" s="7"/>
      <c r="N63" s="1"/>
      <c r="O63" s="1"/>
      <c r="P63" s="3"/>
      <c r="Q63" s="39"/>
      <c r="R63" s="40"/>
      <c r="S63" s="40"/>
      <c r="T63" s="40"/>
      <c r="U63" s="41"/>
      <c r="V63" s="3"/>
      <c r="W63" s="3"/>
      <c r="X63" s="3"/>
      <c r="Y63" s="3"/>
      <c r="Z63" s="3"/>
      <c r="AA63" s="3"/>
      <c r="AB63" s="3"/>
      <c r="AC63" s="1"/>
      <c r="AD63" s="1"/>
      <c r="AG63" s="7"/>
      <c r="AH63" s="7"/>
      <c r="AI63" s="7"/>
      <c r="AJ63" s="7"/>
      <c r="AK63" s="7"/>
      <c r="AL63" s="7"/>
      <c r="AM63" s="7"/>
      <c r="AN63" s="7"/>
      <c r="AO63" s="7"/>
      <c r="AP63" s="7"/>
      <c r="AQ63" s="7"/>
      <c r="AR63" s="7"/>
      <c r="AS63" s="7"/>
      <c r="AT63" s="7"/>
      <c r="AU63" s="7"/>
    </row>
    <row r="64" spans="1:47" customFormat="1" ht="24" customHeight="1" x14ac:dyDescent="0.15">
      <c r="A64" s="23">
        <v>36</v>
      </c>
      <c r="B64" s="85" t="str">
        <f>IF(ISBLANK(VLOOKUP($A64,種目処理!$J$2:$AG$51,14)),"",VLOOKUP($A64,種目処理!$J$2:$AG$51,14))</f>
        <v/>
      </c>
      <c r="C64" s="85" t="str">
        <f>IF(ISBLANK(VLOOKUP($A64,種目処理!$J$2:$AG$51,15)),"",VLOOKUP($A64,種目処理!$J$2:$AG$51,15))</f>
        <v/>
      </c>
      <c r="D64" s="85" t="str">
        <f>IF(ISBLANK(VLOOKUP($A64,種目処理!$J$2:$AG$51,16)),"",VLOOKUP($A64,種目処理!$J$2:$AG$51,16))</f>
        <v/>
      </c>
      <c r="E64" s="85" t="str">
        <f>IF(ISBLANK(VLOOKUP($A64,種目処理!$J$2:$AG$51,17)),"",VLOOKUP($A64,種目処理!$J$2:$AG$51,17))</f>
        <v/>
      </c>
      <c r="F64" s="89" t="str">
        <f>IF(ISBLANK(VLOOKUP($A64,種目処理!$J$2:$AG$51,18)),"",VLOOKUP($A64,種目処理!$J$2:$AG$51,18))</f>
        <v/>
      </c>
      <c r="G64" s="90" t="str">
        <f>IF(ISBLANK(VLOOKUP($A64,種目処理!$J$2:$AG$51,19)),"",VLOOKUP($A64,種目処理!$J$2:$AG$51,19))</f>
        <v/>
      </c>
      <c r="H64" s="93" t="str">
        <f>IF(ISBLANK(VLOOKUP($A64,種目処理!$J$2:$AG$51,20)),"",VLOOKUP($A64,種目処理!$J$2:$AG$51,20))</f>
        <v/>
      </c>
      <c r="I64" s="92" t="str">
        <f>IF(ISBLANK(VLOOKUP($A64,種目処理!$J$2:$AG$51,21)),"",VLOOKUP($A64,種目処理!$J$2:$AG$51,21))</f>
        <v/>
      </c>
      <c r="J64" s="91" t="str">
        <f>IF(ISBLANK(VLOOKUP($A64,種目処理!$J$2:$AG$51,22)),"",VLOOKUP($A64,種目処理!$J$2:$AG$51,22))</f>
        <v/>
      </c>
      <c r="K64" s="92" t="str">
        <f>IF(ISBLANK(VLOOKUP($A64,種目処理!$J$2:$AG$51,23)),"",VLOOKUP($A64,種目処理!$J$2:$AG$51,23))</f>
        <v/>
      </c>
      <c r="L64" s="104" t="str">
        <f>IF(ISBLANK(VLOOKUP($A64,種目処理!$J$2:$AG$51,24)),"",VLOOKUP($A64,種目処理!$J$2:$AG$51,24))</f>
        <v/>
      </c>
      <c r="M64" s="7"/>
      <c r="N64" s="1"/>
      <c r="O64" s="1"/>
      <c r="P64" s="3"/>
      <c r="Q64" s="39"/>
      <c r="R64" s="40"/>
      <c r="S64" s="40"/>
      <c r="T64" s="40"/>
      <c r="U64" s="41"/>
      <c r="V64" s="3"/>
      <c r="W64" s="3"/>
      <c r="X64" s="3"/>
      <c r="Y64" s="3"/>
      <c r="Z64" s="3"/>
      <c r="AA64" s="3"/>
      <c r="AB64" s="3"/>
      <c r="AC64" s="1"/>
      <c r="AD64" s="1"/>
      <c r="AG64" s="7"/>
      <c r="AH64" s="7"/>
      <c r="AI64" s="7"/>
      <c r="AJ64" s="7"/>
      <c r="AK64" s="7"/>
      <c r="AL64" s="7"/>
      <c r="AM64" s="7"/>
      <c r="AN64" s="7"/>
      <c r="AO64" s="7"/>
      <c r="AP64" s="7"/>
      <c r="AQ64" s="7"/>
      <c r="AR64" s="7"/>
      <c r="AS64" s="7"/>
      <c r="AT64" s="7"/>
      <c r="AU64" s="7"/>
    </row>
    <row r="65" spans="1:47" customFormat="1" ht="24" customHeight="1" x14ac:dyDescent="0.15">
      <c r="A65" s="23">
        <v>37</v>
      </c>
      <c r="B65" s="85" t="str">
        <f>IF(ISBLANK(VLOOKUP($A65,種目処理!$J$2:$AG$51,14)),"",VLOOKUP($A65,種目処理!$J$2:$AG$51,14))</f>
        <v/>
      </c>
      <c r="C65" s="85" t="str">
        <f>IF(ISBLANK(VLOOKUP($A65,種目処理!$J$2:$AG$51,15)),"",VLOOKUP($A65,種目処理!$J$2:$AG$51,15))</f>
        <v/>
      </c>
      <c r="D65" s="85" t="str">
        <f>IF(ISBLANK(VLOOKUP($A65,種目処理!$J$2:$AG$51,16)),"",VLOOKUP($A65,種目処理!$J$2:$AG$51,16))</f>
        <v/>
      </c>
      <c r="E65" s="85" t="str">
        <f>IF(ISBLANK(VLOOKUP($A65,種目処理!$J$2:$AG$51,17)),"",VLOOKUP($A65,種目処理!$J$2:$AG$51,17))</f>
        <v/>
      </c>
      <c r="F65" s="89" t="str">
        <f>IF(ISBLANK(VLOOKUP($A65,種目処理!$J$2:$AG$51,18)),"",VLOOKUP($A65,種目処理!$J$2:$AG$51,18))</f>
        <v/>
      </c>
      <c r="G65" s="90" t="str">
        <f>IF(ISBLANK(VLOOKUP($A65,種目処理!$J$2:$AG$51,19)),"",VLOOKUP($A65,種目処理!$J$2:$AG$51,19))</f>
        <v/>
      </c>
      <c r="H65" s="93" t="str">
        <f>IF(ISBLANK(VLOOKUP($A65,種目処理!$J$2:$AG$51,20)),"",VLOOKUP($A65,種目処理!$J$2:$AG$51,20))</f>
        <v/>
      </c>
      <c r="I65" s="92" t="str">
        <f>IF(ISBLANK(VLOOKUP($A65,種目処理!$J$2:$AG$51,21)),"",VLOOKUP($A65,種目処理!$J$2:$AG$51,21))</f>
        <v/>
      </c>
      <c r="J65" s="91" t="str">
        <f>IF(ISBLANK(VLOOKUP($A65,種目処理!$J$2:$AG$51,22)),"",VLOOKUP($A65,種目処理!$J$2:$AG$51,22))</f>
        <v/>
      </c>
      <c r="K65" s="92" t="str">
        <f>IF(ISBLANK(VLOOKUP($A65,種目処理!$J$2:$AG$51,23)),"",VLOOKUP($A65,種目処理!$J$2:$AG$51,23))</f>
        <v/>
      </c>
      <c r="L65" s="104" t="str">
        <f>IF(ISBLANK(VLOOKUP($A65,種目処理!$J$2:$AG$51,24)),"",VLOOKUP($A65,種目処理!$J$2:$AG$51,24))</f>
        <v/>
      </c>
      <c r="M65" s="7"/>
      <c r="N65" s="1"/>
      <c r="O65" s="1"/>
      <c r="P65" s="3"/>
      <c r="Q65" s="39"/>
      <c r="R65" s="40"/>
      <c r="S65" s="40"/>
      <c r="T65" s="40"/>
      <c r="U65" s="41"/>
      <c r="V65" s="3"/>
      <c r="W65" s="3"/>
      <c r="X65" s="3"/>
      <c r="Y65" s="3"/>
      <c r="Z65" s="3"/>
      <c r="AA65" s="3"/>
      <c r="AB65" s="3"/>
      <c r="AC65" s="1"/>
      <c r="AD65" s="1"/>
      <c r="AG65" s="7"/>
      <c r="AH65" s="7"/>
      <c r="AI65" s="7"/>
      <c r="AJ65" s="7"/>
      <c r="AK65" s="7"/>
      <c r="AL65" s="7"/>
      <c r="AM65" s="7"/>
      <c r="AN65" s="7"/>
      <c r="AO65" s="7"/>
      <c r="AP65" s="7"/>
      <c r="AQ65" s="7"/>
      <c r="AR65" s="7"/>
      <c r="AS65" s="7"/>
      <c r="AT65" s="7"/>
      <c r="AU65" s="7"/>
    </row>
    <row r="66" spans="1:47" customFormat="1" ht="24" customHeight="1" x14ac:dyDescent="0.15">
      <c r="A66" s="23">
        <v>38</v>
      </c>
      <c r="B66" s="85" t="str">
        <f>IF(ISBLANK(VLOOKUP($A66,種目処理!$J$2:$AG$51,14)),"",VLOOKUP($A66,種目処理!$J$2:$AG$51,14))</f>
        <v/>
      </c>
      <c r="C66" s="85" t="str">
        <f>IF(ISBLANK(VLOOKUP($A66,種目処理!$J$2:$AG$51,15)),"",VLOOKUP($A66,種目処理!$J$2:$AG$51,15))</f>
        <v/>
      </c>
      <c r="D66" s="85" t="str">
        <f>IF(ISBLANK(VLOOKUP($A66,種目処理!$J$2:$AG$51,16)),"",VLOOKUP($A66,種目処理!$J$2:$AG$51,16))</f>
        <v/>
      </c>
      <c r="E66" s="85" t="str">
        <f>IF(ISBLANK(VLOOKUP($A66,種目処理!$J$2:$AG$51,17)),"",VLOOKUP($A66,種目処理!$J$2:$AG$51,17))</f>
        <v/>
      </c>
      <c r="F66" s="89" t="str">
        <f>IF(ISBLANK(VLOOKUP($A66,種目処理!$J$2:$AG$51,18)),"",VLOOKUP($A66,種目処理!$J$2:$AG$51,18))</f>
        <v/>
      </c>
      <c r="G66" s="90" t="str">
        <f>IF(ISBLANK(VLOOKUP($A66,種目処理!$J$2:$AG$51,19)),"",VLOOKUP($A66,種目処理!$J$2:$AG$51,19))</f>
        <v/>
      </c>
      <c r="H66" s="93" t="str">
        <f>IF(ISBLANK(VLOOKUP($A66,種目処理!$J$2:$AG$51,20)),"",VLOOKUP($A66,種目処理!$J$2:$AG$51,20))</f>
        <v/>
      </c>
      <c r="I66" s="92" t="str">
        <f>IF(ISBLANK(VLOOKUP($A66,種目処理!$J$2:$AG$51,21)),"",VLOOKUP($A66,種目処理!$J$2:$AG$51,21))</f>
        <v/>
      </c>
      <c r="J66" s="91" t="str">
        <f>IF(ISBLANK(VLOOKUP($A66,種目処理!$J$2:$AG$51,22)),"",VLOOKUP($A66,種目処理!$J$2:$AG$51,22))</f>
        <v/>
      </c>
      <c r="K66" s="92" t="str">
        <f>IF(ISBLANK(VLOOKUP($A66,種目処理!$J$2:$AG$51,23)),"",VLOOKUP($A66,種目処理!$J$2:$AG$51,23))</f>
        <v/>
      </c>
      <c r="L66" s="104" t="str">
        <f>IF(ISBLANK(VLOOKUP($A66,種目処理!$J$2:$AG$51,24)),"",VLOOKUP($A66,種目処理!$J$2:$AG$51,24))</f>
        <v/>
      </c>
      <c r="M66" s="7"/>
      <c r="N66" s="1"/>
      <c r="O66" s="1"/>
      <c r="P66" s="3"/>
      <c r="Q66" s="39"/>
      <c r="R66" s="40"/>
      <c r="S66" s="40"/>
      <c r="T66" s="40"/>
      <c r="U66" s="41"/>
      <c r="V66" s="3"/>
      <c r="W66" s="3"/>
      <c r="X66" s="3"/>
      <c r="Y66" s="3"/>
      <c r="Z66" s="3"/>
      <c r="AA66" s="3"/>
      <c r="AB66" s="3"/>
      <c r="AC66" s="1"/>
      <c r="AD66" s="1"/>
      <c r="AG66" s="7"/>
      <c r="AH66" s="7"/>
      <c r="AI66" s="7"/>
      <c r="AJ66" s="7"/>
      <c r="AK66" s="7"/>
      <c r="AL66" s="7"/>
      <c r="AM66" s="7"/>
      <c r="AN66" s="7"/>
      <c r="AO66" s="7"/>
      <c r="AP66" s="7"/>
      <c r="AQ66" s="7"/>
      <c r="AR66" s="7"/>
      <c r="AS66" s="7"/>
      <c r="AT66" s="7"/>
      <c r="AU66" s="7"/>
    </row>
    <row r="67" spans="1:47" customFormat="1" ht="24" customHeight="1" x14ac:dyDescent="0.15">
      <c r="A67" s="23">
        <v>39</v>
      </c>
      <c r="B67" s="85" t="str">
        <f>IF(ISBLANK(VLOOKUP($A67,種目処理!$J$2:$AG$51,14)),"",VLOOKUP($A67,種目処理!$J$2:$AG$51,14))</f>
        <v/>
      </c>
      <c r="C67" s="85" t="str">
        <f>IF(ISBLANK(VLOOKUP($A67,種目処理!$J$2:$AG$51,15)),"",VLOOKUP($A67,種目処理!$J$2:$AG$51,15))</f>
        <v/>
      </c>
      <c r="D67" s="85" t="str">
        <f>IF(ISBLANK(VLOOKUP($A67,種目処理!$J$2:$AG$51,16)),"",VLOOKUP($A67,種目処理!$J$2:$AG$51,16))</f>
        <v/>
      </c>
      <c r="E67" s="85" t="str">
        <f>IF(ISBLANK(VLOOKUP($A67,種目処理!$J$2:$AG$51,17)),"",VLOOKUP($A67,種目処理!$J$2:$AG$51,17))</f>
        <v/>
      </c>
      <c r="F67" s="89" t="str">
        <f>IF(ISBLANK(VLOOKUP($A67,種目処理!$J$2:$AG$51,18)),"",VLOOKUP($A67,種目処理!$J$2:$AG$51,18))</f>
        <v/>
      </c>
      <c r="G67" s="90" t="str">
        <f>IF(ISBLANK(VLOOKUP($A67,種目処理!$J$2:$AG$51,19)),"",VLOOKUP($A67,種目処理!$J$2:$AG$51,19))</f>
        <v/>
      </c>
      <c r="H67" s="93" t="str">
        <f>IF(ISBLANK(VLOOKUP($A67,種目処理!$J$2:$AG$51,20)),"",VLOOKUP($A67,種目処理!$J$2:$AG$51,20))</f>
        <v/>
      </c>
      <c r="I67" s="92" t="str">
        <f>IF(ISBLANK(VLOOKUP($A67,種目処理!$J$2:$AG$51,21)),"",VLOOKUP($A67,種目処理!$J$2:$AG$51,21))</f>
        <v/>
      </c>
      <c r="J67" s="91" t="str">
        <f>IF(ISBLANK(VLOOKUP($A67,種目処理!$J$2:$AG$51,22)),"",VLOOKUP($A67,種目処理!$J$2:$AG$51,22))</f>
        <v/>
      </c>
      <c r="K67" s="92" t="str">
        <f>IF(ISBLANK(VLOOKUP($A67,種目処理!$J$2:$AG$51,23)),"",VLOOKUP($A67,種目処理!$J$2:$AG$51,23))</f>
        <v/>
      </c>
      <c r="L67" s="104" t="str">
        <f>IF(ISBLANK(VLOOKUP($A67,種目処理!$J$2:$AG$51,24)),"",VLOOKUP($A67,種目処理!$J$2:$AG$51,24))</f>
        <v/>
      </c>
      <c r="M67" s="7"/>
      <c r="N67" s="1"/>
      <c r="O67" s="1"/>
      <c r="P67" s="3"/>
      <c r="Q67" s="39"/>
      <c r="R67" s="40"/>
      <c r="S67" s="40"/>
      <c r="T67" s="40"/>
      <c r="U67" s="41"/>
      <c r="V67" s="3"/>
      <c r="W67" s="3"/>
      <c r="X67" s="3"/>
      <c r="Y67" s="3"/>
      <c r="Z67" s="3"/>
      <c r="AA67" s="3"/>
      <c r="AB67" s="3"/>
      <c r="AC67" s="1"/>
      <c r="AD67" s="1"/>
      <c r="AG67" s="7"/>
      <c r="AH67" s="7"/>
      <c r="AI67" s="7"/>
      <c r="AJ67" s="7"/>
      <c r="AK67" s="7"/>
      <c r="AL67" s="7"/>
      <c r="AM67" s="7"/>
      <c r="AN67" s="7"/>
      <c r="AO67" s="7"/>
      <c r="AP67" s="7"/>
      <c r="AQ67" s="7"/>
      <c r="AR67" s="7"/>
      <c r="AS67" s="7"/>
      <c r="AT67" s="7"/>
      <c r="AU67" s="7"/>
    </row>
    <row r="68" spans="1:47" customFormat="1" ht="24" customHeight="1" x14ac:dyDescent="0.15">
      <c r="A68" s="23">
        <v>40</v>
      </c>
      <c r="B68" s="85" t="str">
        <f>IF(ISBLANK(VLOOKUP($A68,種目処理!$J$2:$AG$51,14)),"",VLOOKUP($A68,種目処理!$J$2:$AG$51,14))</f>
        <v/>
      </c>
      <c r="C68" s="85" t="str">
        <f>IF(ISBLANK(VLOOKUP($A68,種目処理!$J$2:$AG$51,15)),"",VLOOKUP($A68,種目処理!$J$2:$AG$51,15))</f>
        <v/>
      </c>
      <c r="D68" s="85" t="str">
        <f>IF(ISBLANK(VLOOKUP($A68,種目処理!$J$2:$AG$51,16)),"",VLOOKUP($A68,種目処理!$J$2:$AG$51,16))</f>
        <v/>
      </c>
      <c r="E68" s="85" t="str">
        <f>IF(ISBLANK(VLOOKUP($A68,種目処理!$J$2:$AG$51,17)),"",VLOOKUP($A68,種目処理!$J$2:$AG$51,17))</f>
        <v/>
      </c>
      <c r="F68" s="89" t="str">
        <f>IF(ISBLANK(VLOOKUP($A68,種目処理!$J$2:$AG$51,18)),"",VLOOKUP($A68,種目処理!$J$2:$AG$51,18))</f>
        <v/>
      </c>
      <c r="G68" s="90" t="str">
        <f>IF(ISBLANK(VLOOKUP($A68,種目処理!$J$2:$AG$51,19)),"",VLOOKUP($A68,種目処理!$J$2:$AG$51,19))</f>
        <v/>
      </c>
      <c r="H68" s="93" t="str">
        <f>IF(ISBLANK(VLOOKUP($A68,種目処理!$J$2:$AG$51,20)),"",VLOOKUP($A68,種目処理!$J$2:$AG$51,20))</f>
        <v/>
      </c>
      <c r="I68" s="92" t="str">
        <f>IF(ISBLANK(VLOOKUP($A68,種目処理!$J$2:$AG$51,21)),"",VLOOKUP($A68,種目処理!$J$2:$AG$51,21))</f>
        <v/>
      </c>
      <c r="J68" s="91" t="str">
        <f>IF(ISBLANK(VLOOKUP($A68,種目処理!$J$2:$AG$51,22)),"",VLOOKUP($A68,種目処理!$J$2:$AG$51,22))</f>
        <v/>
      </c>
      <c r="K68" s="92" t="str">
        <f>IF(ISBLANK(VLOOKUP($A68,種目処理!$J$2:$AG$51,23)),"",VLOOKUP($A68,種目処理!$J$2:$AG$51,23))</f>
        <v/>
      </c>
      <c r="L68" s="104" t="str">
        <f>IF(ISBLANK(VLOOKUP($A68,種目処理!$J$2:$AG$51,24)),"",VLOOKUP($A68,種目処理!$J$2:$AG$51,24))</f>
        <v/>
      </c>
      <c r="M68" s="7"/>
      <c r="N68" s="1"/>
      <c r="O68" s="1"/>
      <c r="P68" s="3"/>
      <c r="Q68" s="39"/>
      <c r="R68" s="40"/>
      <c r="S68" s="40"/>
      <c r="T68" s="40"/>
      <c r="U68" s="41"/>
      <c r="V68" s="3"/>
      <c r="W68" s="3"/>
      <c r="X68" s="3"/>
      <c r="Y68" s="3"/>
      <c r="Z68" s="3"/>
      <c r="AA68" s="3"/>
      <c r="AB68" s="3"/>
      <c r="AC68" s="1"/>
      <c r="AD68" s="1"/>
      <c r="AG68" s="7"/>
      <c r="AH68" s="7"/>
      <c r="AI68" s="7"/>
      <c r="AJ68" s="7"/>
      <c r="AK68" s="7"/>
      <c r="AL68" s="7"/>
      <c r="AM68" s="7"/>
      <c r="AN68" s="7"/>
      <c r="AO68" s="7"/>
      <c r="AP68" s="7"/>
      <c r="AQ68" s="7"/>
      <c r="AR68" s="7"/>
      <c r="AS68" s="7"/>
      <c r="AT68" s="7"/>
      <c r="AU68" s="7"/>
    </row>
    <row r="69" spans="1:47" customFormat="1" ht="24" customHeight="1" x14ac:dyDescent="0.15">
      <c r="A69" s="23">
        <v>41</v>
      </c>
      <c r="B69" s="85" t="str">
        <f>IF(ISBLANK(VLOOKUP($A69,種目処理!$J$2:$AG$51,14)),"",VLOOKUP($A69,種目処理!$J$2:$AG$51,14))</f>
        <v/>
      </c>
      <c r="C69" s="85" t="str">
        <f>IF(ISBLANK(VLOOKUP($A69,種目処理!$J$2:$AG$51,15)),"",VLOOKUP($A69,種目処理!$J$2:$AG$51,15))</f>
        <v/>
      </c>
      <c r="D69" s="85" t="str">
        <f>IF(ISBLANK(VLOOKUP($A69,種目処理!$J$2:$AG$51,16)),"",VLOOKUP($A69,種目処理!$J$2:$AG$51,16))</f>
        <v/>
      </c>
      <c r="E69" s="85" t="str">
        <f>IF(ISBLANK(VLOOKUP($A69,種目処理!$J$2:$AG$51,17)),"",VLOOKUP($A69,種目処理!$J$2:$AG$51,17))</f>
        <v/>
      </c>
      <c r="F69" s="89" t="str">
        <f>IF(ISBLANK(VLOOKUP($A69,種目処理!$J$2:$AG$51,18)),"",VLOOKUP($A69,種目処理!$J$2:$AG$51,18))</f>
        <v/>
      </c>
      <c r="G69" s="90" t="str">
        <f>IF(ISBLANK(VLOOKUP($A69,種目処理!$J$2:$AG$51,19)),"",VLOOKUP($A69,種目処理!$J$2:$AG$51,19))</f>
        <v/>
      </c>
      <c r="H69" s="93" t="str">
        <f>IF(ISBLANK(VLOOKUP($A69,種目処理!$J$2:$AG$51,20)),"",VLOOKUP($A69,種目処理!$J$2:$AG$51,20))</f>
        <v/>
      </c>
      <c r="I69" s="92" t="str">
        <f>IF(ISBLANK(VLOOKUP($A69,種目処理!$J$2:$AG$51,21)),"",VLOOKUP($A69,種目処理!$J$2:$AG$51,21))</f>
        <v/>
      </c>
      <c r="J69" s="91" t="str">
        <f>IF(ISBLANK(VLOOKUP($A69,種目処理!$J$2:$AG$51,22)),"",VLOOKUP($A69,種目処理!$J$2:$AG$51,22))</f>
        <v/>
      </c>
      <c r="K69" s="92" t="str">
        <f>IF(ISBLANK(VLOOKUP($A69,種目処理!$J$2:$AG$51,23)),"",VLOOKUP($A69,種目処理!$J$2:$AG$51,23))</f>
        <v/>
      </c>
      <c r="L69" s="104" t="str">
        <f>IF(ISBLANK(VLOOKUP($A69,種目処理!$J$2:$AG$51,24)),"",VLOOKUP($A69,種目処理!$J$2:$AG$51,24))</f>
        <v/>
      </c>
      <c r="M69" s="7"/>
      <c r="N69" s="1"/>
      <c r="O69" s="1"/>
      <c r="P69" s="3"/>
      <c r="Q69" s="39"/>
      <c r="R69" s="40"/>
      <c r="S69" s="40"/>
      <c r="T69" s="40"/>
      <c r="U69" s="41"/>
      <c r="V69" s="3"/>
      <c r="W69" s="3"/>
      <c r="X69" s="3"/>
      <c r="Y69" s="3"/>
      <c r="Z69" s="3"/>
      <c r="AA69" s="3"/>
      <c r="AB69" s="3"/>
      <c r="AC69" s="1"/>
      <c r="AD69" s="1"/>
      <c r="AG69" s="7"/>
      <c r="AH69" s="7"/>
      <c r="AI69" s="7"/>
      <c r="AJ69" s="7"/>
      <c r="AK69" s="7"/>
      <c r="AL69" s="7"/>
      <c r="AM69" s="7"/>
      <c r="AN69" s="7"/>
      <c r="AO69" s="7"/>
      <c r="AP69" s="7"/>
      <c r="AQ69" s="7"/>
      <c r="AR69" s="7"/>
      <c r="AS69" s="7"/>
      <c r="AT69" s="7"/>
      <c r="AU69" s="7"/>
    </row>
    <row r="70" spans="1:47" customFormat="1" ht="24" customHeight="1" x14ac:dyDescent="0.15">
      <c r="A70" s="23">
        <v>42</v>
      </c>
      <c r="B70" s="85" t="str">
        <f>IF(ISBLANK(VLOOKUP($A70,種目処理!$J$2:$AG$51,14)),"",VLOOKUP($A70,種目処理!$J$2:$AG$51,14))</f>
        <v/>
      </c>
      <c r="C70" s="85" t="str">
        <f>IF(ISBLANK(VLOOKUP($A70,種目処理!$J$2:$AG$51,15)),"",VLOOKUP($A70,種目処理!$J$2:$AG$51,15))</f>
        <v/>
      </c>
      <c r="D70" s="85" t="str">
        <f>IF(ISBLANK(VLOOKUP($A70,種目処理!$J$2:$AG$51,16)),"",VLOOKUP($A70,種目処理!$J$2:$AG$51,16))</f>
        <v/>
      </c>
      <c r="E70" s="85" t="str">
        <f>IF(ISBLANK(VLOOKUP($A70,種目処理!$J$2:$AG$51,17)),"",VLOOKUP($A70,種目処理!$J$2:$AG$51,17))</f>
        <v/>
      </c>
      <c r="F70" s="89" t="str">
        <f>IF(ISBLANK(VLOOKUP($A70,種目処理!$J$2:$AG$51,18)),"",VLOOKUP($A70,種目処理!$J$2:$AG$51,18))</f>
        <v/>
      </c>
      <c r="G70" s="90" t="str">
        <f>IF(ISBLANK(VLOOKUP($A70,種目処理!$J$2:$AG$51,19)),"",VLOOKUP($A70,種目処理!$J$2:$AG$51,19))</f>
        <v/>
      </c>
      <c r="H70" s="93" t="str">
        <f>IF(ISBLANK(VLOOKUP($A70,種目処理!$J$2:$AG$51,20)),"",VLOOKUP($A70,種目処理!$J$2:$AG$51,20))</f>
        <v/>
      </c>
      <c r="I70" s="92" t="str">
        <f>IF(ISBLANK(VLOOKUP($A70,種目処理!$J$2:$AG$51,21)),"",VLOOKUP($A70,種目処理!$J$2:$AG$51,21))</f>
        <v/>
      </c>
      <c r="J70" s="91" t="str">
        <f>IF(ISBLANK(VLOOKUP($A70,種目処理!$J$2:$AG$51,22)),"",VLOOKUP($A70,種目処理!$J$2:$AG$51,22))</f>
        <v/>
      </c>
      <c r="K70" s="92" t="str">
        <f>IF(ISBLANK(VLOOKUP($A70,種目処理!$J$2:$AG$51,23)),"",VLOOKUP($A70,種目処理!$J$2:$AG$51,23))</f>
        <v/>
      </c>
      <c r="L70" s="104" t="str">
        <f>IF(ISBLANK(VLOOKUP($A70,種目処理!$J$2:$AG$51,24)),"",VLOOKUP($A70,種目処理!$J$2:$AG$51,24))</f>
        <v/>
      </c>
      <c r="M70" s="7"/>
      <c r="N70" s="1"/>
      <c r="O70" s="1"/>
      <c r="P70" s="3"/>
      <c r="Q70" s="39"/>
      <c r="R70" s="40"/>
      <c r="S70" s="40"/>
      <c r="T70" s="40"/>
      <c r="U70" s="41"/>
      <c r="V70" s="3"/>
      <c r="W70" s="3"/>
      <c r="X70" s="3"/>
      <c r="Y70" s="3"/>
      <c r="Z70" s="3"/>
      <c r="AA70" s="3"/>
      <c r="AB70" s="3"/>
      <c r="AC70" s="1"/>
      <c r="AD70" s="1"/>
      <c r="AG70" s="7"/>
      <c r="AH70" s="7"/>
      <c r="AI70" s="7"/>
      <c r="AJ70" s="7"/>
      <c r="AK70" s="7"/>
      <c r="AL70" s="7"/>
      <c r="AM70" s="7"/>
      <c r="AN70" s="7"/>
      <c r="AO70" s="7"/>
      <c r="AP70" s="7"/>
      <c r="AQ70" s="7"/>
      <c r="AR70" s="7"/>
      <c r="AS70" s="7"/>
      <c r="AT70" s="7"/>
      <c r="AU70" s="7"/>
    </row>
    <row r="71" spans="1:47" customFormat="1" ht="24" customHeight="1" x14ac:dyDescent="0.15">
      <c r="A71" s="23">
        <v>43</v>
      </c>
      <c r="B71" s="85" t="str">
        <f>IF(ISBLANK(VLOOKUP($A71,種目処理!$J$2:$AG$51,14)),"",VLOOKUP($A71,種目処理!$J$2:$AG$51,14))</f>
        <v/>
      </c>
      <c r="C71" s="85" t="str">
        <f>IF(ISBLANK(VLOOKUP($A71,種目処理!$J$2:$AG$51,15)),"",VLOOKUP($A71,種目処理!$J$2:$AG$51,15))</f>
        <v/>
      </c>
      <c r="D71" s="85" t="str">
        <f>IF(ISBLANK(VLOOKUP($A71,種目処理!$J$2:$AG$51,16)),"",VLOOKUP($A71,種目処理!$J$2:$AG$51,16))</f>
        <v/>
      </c>
      <c r="E71" s="85" t="str">
        <f>IF(ISBLANK(VLOOKUP($A71,種目処理!$J$2:$AG$51,17)),"",VLOOKUP($A71,種目処理!$J$2:$AG$51,17))</f>
        <v/>
      </c>
      <c r="F71" s="89" t="str">
        <f>IF(ISBLANK(VLOOKUP($A71,種目処理!$J$2:$AG$51,18)),"",VLOOKUP($A71,種目処理!$J$2:$AG$51,18))</f>
        <v/>
      </c>
      <c r="G71" s="90" t="str">
        <f>IF(ISBLANK(VLOOKUP($A71,種目処理!$J$2:$AG$51,19)),"",VLOOKUP($A71,種目処理!$J$2:$AG$51,19))</f>
        <v/>
      </c>
      <c r="H71" s="93" t="str">
        <f>IF(ISBLANK(VLOOKUP($A71,種目処理!$J$2:$AG$51,20)),"",VLOOKUP($A71,種目処理!$J$2:$AG$51,20))</f>
        <v/>
      </c>
      <c r="I71" s="92" t="str">
        <f>IF(ISBLANK(VLOOKUP($A71,種目処理!$J$2:$AG$51,21)),"",VLOOKUP($A71,種目処理!$J$2:$AG$51,21))</f>
        <v/>
      </c>
      <c r="J71" s="91" t="str">
        <f>IF(ISBLANK(VLOOKUP($A71,種目処理!$J$2:$AG$51,22)),"",VLOOKUP($A71,種目処理!$J$2:$AG$51,22))</f>
        <v/>
      </c>
      <c r="K71" s="92" t="str">
        <f>IF(ISBLANK(VLOOKUP($A71,種目処理!$J$2:$AG$51,23)),"",VLOOKUP($A71,種目処理!$J$2:$AG$51,23))</f>
        <v/>
      </c>
      <c r="L71" s="104" t="str">
        <f>IF(ISBLANK(VLOOKUP($A71,種目処理!$J$2:$AG$51,24)),"",VLOOKUP($A71,種目処理!$J$2:$AG$51,24))</f>
        <v/>
      </c>
      <c r="M71" s="7"/>
      <c r="N71" s="1"/>
      <c r="O71" s="1"/>
      <c r="P71" s="3"/>
      <c r="Q71" s="39"/>
      <c r="R71" s="40"/>
      <c r="S71" s="40"/>
      <c r="T71" s="40"/>
      <c r="U71" s="41"/>
      <c r="V71" s="3"/>
      <c r="W71" s="3"/>
      <c r="X71" s="3"/>
      <c r="Y71" s="3"/>
      <c r="Z71" s="3"/>
      <c r="AA71" s="3"/>
      <c r="AB71" s="3"/>
      <c r="AC71" s="1"/>
      <c r="AD71" s="1"/>
      <c r="AG71" s="7"/>
      <c r="AH71" s="7"/>
      <c r="AI71" s="7"/>
      <c r="AJ71" s="7"/>
      <c r="AK71" s="7"/>
      <c r="AL71" s="7"/>
      <c r="AM71" s="7"/>
      <c r="AN71" s="7"/>
      <c r="AO71" s="7"/>
      <c r="AP71" s="7"/>
      <c r="AQ71" s="7"/>
      <c r="AR71" s="7"/>
      <c r="AS71" s="7"/>
      <c r="AT71" s="7"/>
      <c r="AU71" s="7"/>
    </row>
    <row r="72" spans="1:47" customFormat="1" ht="24" customHeight="1" x14ac:dyDescent="0.15">
      <c r="A72" s="23">
        <v>44</v>
      </c>
      <c r="B72" s="85" t="str">
        <f>IF(ISBLANK(VLOOKUP($A72,種目処理!$J$2:$AG$51,14)),"",VLOOKUP($A72,種目処理!$J$2:$AG$51,14))</f>
        <v/>
      </c>
      <c r="C72" s="85" t="str">
        <f>IF(ISBLANK(VLOOKUP($A72,種目処理!$J$2:$AG$51,15)),"",VLOOKUP($A72,種目処理!$J$2:$AG$51,15))</f>
        <v/>
      </c>
      <c r="D72" s="85" t="str">
        <f>IF(ISBLANK(VLOOKUP($A72,種目処理!$J$2:$AG$51,16)),"",VLOOKUP($A72,種目処理!$J$2:$AG$51,16))</f>
        <v/>
      </c>
      <c r="E72" s="85" t="str">
        <f>IF(ISBLANK(VLOOKUP($A72,種目処理!$J$2:$AG$51,17)),"",VLOOKUP($A72,種目処理!$J$2:$AG$51,17))</f>
        <v/>
      </c>
      <c r="F72" s="89" t="str">
        <f>IF(ISBLANK(VLOOKUP($A72,種目処理!$J$2:$AG$51,18)),"",VLOOKUP($A72,種目処理!$J$2:$AG$51,18))</f>
        <v/>
      </c>
      <c r="G72" s="90" t="str">
        <f>IF(ISBLANK(VLOOKUP($A72,種目処理!$J$2:$AG$51,19)),"",VLOOKUP($A72,種目処理!$J$2:$AG$51,19))</f>
        <v/>
      </c>
      <c r="H72" s="93" t="str">
        <f>IF(ISBLANK(VLOOKUP($A72,種目処理!$J$2:$AG$51,20)),"",VLOOKUP($A72,種目処理!$J$2:$AG$51,20))</f>
        <v/>
      </c>
      <c r="I72" s="92" t="str">
        <f>IF(ISBLANK(VLOOKUP($A72,種目処理!$J$2:$AG$51,21)),"",VLOOKUP($A72,種目処理!$J$2:$AG$51,21))</f>
        <v/>
      </c>
      <c r="J72" s="91" t="str">
        <f>IF(ISBLANK(VLOOKUP($A72,種目処理!$J$2:$AG$51,22)),"",VLOOKUP($A72,種目処理!$J$2:$AG$51,22))</f>
        <v/>
      </c>
      <c r="K72" s="92" t="str">
        <f>IF(ISBLANK(VLOOKUP($A72,種目処理!$J$2:$AG$51,23)),"",VLOOKUP($A72,種目処理!$J$2:$AG$51,23))</f>
        <v/>
      </c>
      <c r="L72" s="104" t="str">
        <f>IF(ISBLANK(VLOOKUP($A72,種目処理!$J$2:$AG$51,24)),"",VLOOKUP($A72,種目処理!$J$2:$AG$51,24))</f>
        <v/>
      </c>
      <c r="M72" s="7"/>
      <c r="N72" s="1"/>
      <c r="O72" s="1"/>
      <c r="P72" s="3"/>
      <c r="Q72" s="39"/>
      <c r="R72" s="40"/>
      <c r="S72" s="40"/>
      <c r="T72" s="40"/>
      <c r="U72" s="41"/>
      <c r="V72" s="3"/>
      <c r="W72" s="3"/>
      <c r="X72" s="3"/>
      <c r="Y72" s="3"/>
      <c r="Z72" s="3"/>
      <c r="AA72" s="3"/>
      <c r="AB72" s="3"/>
      <c r="AC72" s="1"/>
      <c r="AD72" s="1"/>
      <c r="AG72" s="7"/>
      <c r="AH72" s="7"/>
      <c r="AI72" s="7"/>
      <c r="AJ72" s="7"/>
      <c r="AK72" s="7"/>
      <c r="AL72" s="7"/>
      <c r="AM72" s="7"/>
      <c r="AN72" s="7"/>
      <c r="AO72" s="7"/>
      <c r="AP72" s="7"/>
      <c r="AQ72" s="7"/>
      <c r="AR72" s="7"/>
      <c r="AS72" s="7"/>
      <c r="AT72" s="7"/>
      <c r="AU72" s="7"/>
    </row>
    <row r="73" spans="1:47" customFormat="1" ht="24" customHeight="1" x14ac:dyDescent="0.15">
      <c r="A73" s="66">
        <v>45</v>
      </c>
      <c r="B73" s="94" t="str">
        <f>IF(ISBLANK(VLOOKUP($A73,種目処理!$J$2:$AG$51,14)),"",VLOOKUP($A73,種目処理!$J$2:$AG$51,14))</f>
        <v/>
      </c>
      <c r="C73" s="94" t="str">
        <f>IF(ISBLANK(VLOOKUP($A73,種目処理!$J$2:$AG$51,15)),"",VLOOKUP($A73,種目処理!$J$2:$AG$51,15))</f>
        <v/>
      </c>
      <c r="D73" s="94" t="str">
        <f>IF(ISBLANK(VLOOKUP($A73,種目処理!$J$2:$AG$51,16)),"",VLOOKUP($A73,種目処理!$J$2:$AG$51,16))</f>
        <v/>
      </c>
      <c r="E73" s="94" t="str">
        <f>IF(ISBLANK(VLOOKUP($A73,種目処理!$J$2:$AG$51,17)),"",VLOOKUP($A73,種目処理!$J$2:$AG$51,17))</f>
        <v/>
      </c>
      <c r="F73" s="95" t="str">
        <f>IF(ISBLANK(VLOOKUP($A73,種目処理!$J$2:$AG$51,18)),"",VLOOKUP($A73,種目処理!$J$2:$AG$51,18))</f>
        <v/>
      </c>
      <c r="G73" s="96" t="str">
        <f>IF(ISBLANK(VLOOKUP($A73,種目処理!$J$2:$AG$51,19)),"",VLOOKUP($A73,種目処理!$J$2:$AG$51,19))</f>
        <v/>
      </c>
      <c r="H73" s="97" t="str">
        <f>IF(ISBLANK(VLOOKUP($A73,種目処理!$J$2:$AG$51,20)),"",VLOOKUP($A73,種目処理!$J$2:$AG$51,20))</f>
        <v/>
      </c>
      <c r="I73" s="98" t="str">
        <f>IF(ISBLANK(VLOOKUP($A73,種目処理!$J$2:$AG$51,21)),"",VLOOKUP($A73,種目処理!$J$2:$AG$51,21))</f>
        <v/>
      </c>
      <c r="J73" s="97" t="str">
        <f>IF(ISBLANK(VLOOKUP($A73,種目処理!$J$2:$AG$51,22)),"",VLOOKUP($A73,種目処理!$J$2:$AG$51,22))</f>
        <v/>
      </c>
      <c r="K73" s="98" t="str">
        <f>IF(ISBLANK(VLOOKUP($A73,種目処理!$J$2:$AG$51,23)),"",VLOOKUP($A73,種目処理!$J$2:$AG$51,23))</f>
        <v/>
      </c>
      <c r="L73" s="105" t="str">
        <f>IF(ISBLANK(VLOOKUP($A73,種目処理!$J$2:$AG$51,24)),"",VLOOKUP($A73,種目処理!$J$2:$AG$51,24))</f>
        <v/>
      </c>
      <c r="M73" s="7"/>
      <c r="N73" s="1"/>
      <c r="O73" s="1"/>
      <c r="P73" s="3"/>
      <c r="Q73" s="39"/>
      <c r="R73" s="40"/>
      <c r="S73" s="40"/>
      <c r="T73" s="40"/>
      <c r="U73" s="41"/>
      <c r="V73" s="3"/>
      <c r="W73" s="3"/>
      <c r="X73" s="3"/>
      <c r="Y73" s="3"/>
      <c r="Z73" s="3"/>
      <c r="AA73" s="3"/>
      <c r="AB73" s="3"/>
      <c r="AC73" s="1"/>
      <c r="AD73" s="1"/>
      <c r="AG73" s="7"/>
      <c r="AH73" s="7"/>
      <c r="AI73" s="7"/>
      <c r="AJ73" s="7"/>
      <c r="AK73" s="7"/>
      <c r="AL73" s="7"/>
      <c r="AM73" s="7"/>
      <c r="AN73" s="7"/>
      <c r="AO73" s="7"/>
      <c r="AP73" s="7"/>
      <c r="AQ73" s="7"/>
      <c r="AR73" s="7"/>
      <c r="AS73" s="7"/>
      <c r="AT73" s="7"/>
      <c r="AU73" s="7"/>
    </row>
    <row r="74" spans="1:47" customFormat="1" ht="24" customHeight="1" x14ac:dyDescent="0.15">
      <c r="A74" s="169"/>
      <c r="B74" s="168"/>
      <c r="C74" s="168"/>
      <c r="D74" s="168"/>
      <c r="E74" s="168"/>
      <c r="F74" s="170"/>
      <c r="G74" s="171"/>
      <c r="H74" s="171"/>
      <c r="I74" s="171" t="s">
        <v>738</v>
      </c>
      <c r="J74" s="341" t="str">
        <f>IF(基礎データ!$C$7="","",基礎データ!$C$7)</f>
        <v/>
      </c>
      <c r="K74" s="341"/>
      <c r="L74" s="172" t="s">
        <v>740</v>
      </c>
      <c r="M74" s="7"/>
      <c r="N74" s="1"/>
      <c r="O74" s="1"/>
      <c r="P74" s="3"/>
      <c r="Q74" s="39"/>
      <c r="R74" s="40"/>
      <c r="S74" s="40"/>
      <c r="T74" s="40"/>
      <c r="U74" s="41"/>
      <c r="V74" s="3"/>
      <c r="W74" s="3"/>
      <c r="X74" s="3"/>
      <c r="Y74" s="3"/>
      <c r="Z74" s="3"/>
      <c r="AA74" s="3"/>
      <c r="AB74" s="3"/>
      <c r="AC74" s="1"/>
      <c r="AD74" s="1"/>
      <c r="AG74" s="7"/>
      <c r="AH74" s="7"/>
      <c r="AI74" s="7"/>
      <c r="AJ74" s="7"/>
      <c r="AK74" s="7"/>
      <c r="AL74" s="7"/>
      <c r="AM74" s="7"/>
      <c r="AN74" s="7"/>
      <c r="AO74" s="7"/>
      <c r="AP74" s="7"/>
      <c r="AQ74" s="7"/>
      <c r="AR74" s="7"/>
      <c r="AS74" s="7"/>
      <c r="AT74" s="7"/>
      <c r="AU74" s="7"/>
    </row>
    <row r="75" spans="1:47" customFormat="1" ht="11.25" customHeight="1" x14ac:dyDescent="0.15">
      <c r="A75" s="24"/>
      <c r="B75" s="68"/>
      <c r="C75" s="68"/>
      <c r="D75" s="68"/>
      <c r="E75" s="68"/>
      <c r="F75" s="8"/>
      <c r="G75" s="99"/>
      <c r="H75" s="99"/>
      <c r="I75" s="99"/>
      <c r="J75" s="99"/>
      <c r="K75" s="99"/>
      <c r="L75" s="99"/>
      <c r="M75" s="7"/>
      <c r="N75" s="1"/>
      <c r="O75" s="1"/>
      <c r="P75" s="3"/>
      <c r="Q75" s="39"/>
      <c r="R75" s="40"/>
      <c r="S75" s="40"/>
      <c r="T75" s="40"/>
      <c r="U75" s="41"/>
      <c r="V75" s="3"/>
      <c r="W75" s="3"/>
      <c r="X75" s="3"/>
      <c r="Y75" s="3"/>
      <c r="Z75" s="3"/>
      <c r="AA75" s="3"/>
      <c r="AB75" s="3"/>
      <c r="AC75" s="1"/>
      <c r="AD75" s="1"/>
      <c r="AG75" s="7"/>
      <c r="AH75" s="7"/>
      <c r="AI75" s="7"/>
      <c r="AJ75" s="7"/>
      <c r="AK75" s="7"/>
      <c r="AL75" s="7"/>
      <c r="AM75" s="7"/>
      <c r="AN75" s="7"/>
      <c r="AO75" s="7"/>
      <c r="AP75" s="7"/>
      <c r="AQ75" s="7"/>
      <c r="AR75" s="7"/>
      <c r="AS75" s="7"/>
      <c r="AT75" s="7"/>
      <c r="AU75" s="7"/>
    </row>
    <row r="76" spans="1:47" customFormat="1" ht="22.5" customHeight="1" x14ac:dyDescent="0.15">
      <c r="A76" s="339" t="s">
        <v>118</v>
      </c>
      <c r="B76" s="339"/>
      <c r="C76" s="339"/>
      <c r="D76" s="339"/>
      <c r="E76" s="339"/>
      <c r="F76" s="339"/>
      <c r="G76" s="339"/>
      <c r="H76" s="339"/>
      <c r="I76" s="339"/>
      <c r="J76" s="339"/>
      <c r="K76" s="339"/>
      <c r="L76" s="339"/>
      <c r="M76" s="7"/>
      <c r="N76" s="1"/>
      <c r="O76" s="1"/>
      <c r="P76" s="1"/>
      <c r="Q76" s="20"/>
      <c r="R76" s="1"/>
      <c r="S76" s="1"/>
      <c r="T76" s="1"/>
      <c r="U76" s="1"/>
      <c r="V76" s="1"/>
      <c r="W76" s="1"/>
      <c r="X76" s="1"/>
      <c r="Y76" s="3"/>
      <c r="Z76" s="1"/>
      <c r="AA76" s="1"/>
      <c r="AB76" s="1"/>
      <c r="AC76" s="1"/>
      <c r="AD76" s="1"/>
      <c r="AG76" s="7"/>
    </row>
    <row r="77" spans="1:47" customFormat="1" ht="7.5" customHeight="1" x14ac:dyDescent="0.15">
      <c r="A77" s="18"/>
      <c r="B77" s="18"/>
      <c r="C77" s="18"/>
      <c r="D77" s="18"/>
      <c r="E77" s="18"/>
      <c r="F77" s="18"/>
      <c r="G77" s="18"/>
      <c r="H77" s="18"/>
      <c r="I77" s="18"/>
      <c r="J77" s="18"/>
      <c r="K77" s="18"/>
      <c r="L77" s="18"/>
      <c r="M77" s="7"/>
      <c r="N77" s="1"/>
      <c r="O77" s="1"/>
      <c r="P77" s="1"/>
      <c r="Q77" s="20"/>
      <c r="R77" s="1"/>
      <c r="S77" s="1"/>
      <c r="T77" s="1"/>
      <c r="U77" s="1"/>
      <c r="V77" s="1"/>
      <c r="W77" s="1"/>
      <c r="X77" s="1"/>
      <c r="Y77" s="3"/>
      <c r="Z77" s="1"/>
      <c r="AA77" s="1"/>
      <c r="AB77" s="1"/>
      <c r="AC77" s="1"/>
      <c r="AD77" s="1"/>
      <c r="AG77" s="7"/>
    </row>
    <row r="78" spans="1:47" customFormat="1" ht="16.5" customHeight="1" x14ac:dyDescent="0.15">
      <c r="A78" s="18"/>
      <c r="B78" s="18"/>
      <c r="D78" s="18" t="s">
        <v>271</v>
      </c>
      <c r="E78" s="18"/>
      <c r="F78" s="18"/>
      <c r="G78" s="18"/>
      <c r="H78" s="18"/>
      <c r="I78" s="18"/>
      <c r="J78" s="18"/>
      <c r="K78" s="18"/>
      <c r="L78" s="18"/>
      <c r="M78" s="7"/>
      <c r="N78" s="1"/>
      <c r="O78" s="1"/>
      <c r="P78" s="1"/>
      <c r="Q78" s="20"/>
      <c r="R78" s="1"/>
      <c r="S78" s="1"/>
      <c r="T78" s="1"/>
      <c r="U78" s="1"/>
      <c r="V78" s="1"/>
      <c r="W78" s="1"/>
      <c r="X78" s="1"/>
      <c r="Y78" s="3"/>
      <c r="Z78" s="1"/>
      <c r="AA78" s="1"/>
      <c r="AB78" s="1"/>
      <c r="AC78" s="1"/>
      <c r="AD78" s="1"/>
      <c r="AG78" s="7"/>
    </row>
    <row r="79" spans="1:47" customFormat="1" ht="7.5" customHeight="1" x14ac:dyDescent="0.15">
      <c r="A79" s="18"/>
      <c r="B79" s="18"/>
      <c r="C79" s="18"/>
      <c r="D79" s="18"/>
      <c r="E79" s="18"/>
      <c r="F79" s="18"/>
      <c r="G79" s="18"/>
      <c r="H79" s="18"/>
      <c r="I79" s="18"/>
      <c r="J79" s="18"/>
      <c r="K79" s="18"/>
      <c r="L79" s="18"/>
      <c r="M79" s="7"/>
      <c r="N79" s="1"/>
      <c r="O79" s="1"/>
      <c r="P79" s="1"/>
      <c r="Q79" s="20"/>
      <c r="R79" s="1"/>
      <c r="S79" s="1"/>
      <c r="T79" s="1"/>
      <c r="U79" s="1"/>
      <c r="V79" s="1"/>
      <c r="W79" s="1"/>
      <c r="X79" s="1"/>
      <c r="Y79" s="3"/>
      <c r="Z79" s="1"/>
      <c r="AA79" s="1"/>
      <c r="AB79" s="1"/>
      <c r="AC79" s="1"/>
      <c r="AD79" s="1"/>
      <c r="AG79" s="7"/>
    </row>
    <row r="80" spans="1:47" customFormat="1" ht="19.5" customHeight="1" x14ac:dyDescent="0.15">
      <c r="A80" s="18"/>
      <c r="B80" s="18"/>
      <c r="C80" s="18"/>
      <c r="E80" s="162"/>
      <c r="F80" s="162"/>
      <c r="G80" s="174">
        <f ca="1">TODAY()</f>
        <v>45815</v>
      </c>
      <c r="H80" s="51"/>
      <c r="I80" s="51" t="str">
        <f>IF(基礎データ!$C$2="","",基礎データ!$C$2)</f>
        <v/>
      </c>
      <c r="J80" s="51"/>
      <c r="K80" s="51"/>
      <c r="L80" s="51"/>
      <c r="M80" s="7"/>
      <c r="N80" s="1"/>
      <c r="O80" s="1"/>
      <c r="P80" s="1"/>
      <c r="Q80" s="20"/>
      <c r="R80" s="1"/>
      <c r="S80" s="1"/>
      <c r="T80" s="1"/>
      <c r="U80" s="1"/>
      <c r="V80" s="1"/>
      <c r="W80" s="1"/>
      <c r="X80" s="1"/>
      <c r="Y80" s="3"/>
      <c r="Z80" s="1"/>
      <c r="AA80" s="1"/>
      <c r="AB80" s="1"/>
      <c r="AC80" s="1"/>
      <c r="AD80" s="1"/>
      <c r="AG80" s="7"/>
    </row>
    <row r="81" spans="1:33" customFormat="1" ht="31.5" customHeight="1" x14ac:dyDescent="0.15">
      <c r="A81" s="18"/>
      <c r="B81" s="18"/>
      <c r="C81" s="18"/>
      <c r="D81" s="18"/>
      <c r="E81" s="18"/>
      <c r="G81" s="64"/>
      <c r="H81" s="51"/>
      <c r="I81" s="161" t="str">
        <f>IF(RIGHT(I80,2)&lt;&gt;"学校","",IF(基礎データ!$E$5="","校　長","所属長"))</f>
        <v/>
      </c>
      <c r="J81" s="339" t="str">
        <f>IF(基礎データ!$C$4="","",基礎データ!$C$4)</f>
        <v/>
      </c>
      <c r="K81" s="339"/>
      <c r="L81" s="101" t="s">
        <v>272</v>
      </c>
      <c r="M81" s="7"/>
      <c r="N81" s="1"/>
      <c r="O81" s="1"/>
      <c r="P81" s="1"/>
      <c r="Q81" s="20"/>
      <c r="R81" s="1"/>
      <c r="S81" s="1"/>
      <c r="T81" s="1"/>
      <c r="U81" s="1"/>
      <c r="V81" s="1"/>
      <c r="W81" s="1"/>
      <c r="X81" s="1"/>
      <c r="Y81" s="3"/>
      <c r="Z81" s="1"/>
      <c r="AA81" s="1"/>
      <c r="AB81" s="1"/>
      <c r="AC81" s="1"/>
      <c r="AD81" s="1"/>
      <c r="AG81" s="7"/>
    </row>
    <row r="82" spans="1:33" customFormat="1" x14ac:dyDescent="0.15">
      <c r="A82" s="7"/>
      <c r="B82" s="7"/>
      <c r="C82" s="7"/>
      <c r="D82" s="7"/>
      <c r="E82" s="7"/>
      <c r="F82" s="35"/>
      <c r="G82" s="35"/>
      <c r="H82" s="36"/>
      <c r="I82" s="36"/>
      <c r="J82" s="36"/>
      <c r="K82" s="37"/>
      <c r="L82" s="37"/>
      <c r="M82" s="7"/>
      <c r="N82" s="1"/>
      <c r="O82" s="1"/>
      <c r="P82" s="1"/>
      <c r="Q82" s="20"/>
      <c r="R82" s="1"/>
      <c r="S82" s="1"/>
      <c r="T82" s="1"/>
      <c r="U82" s="1"/>
      <c r="V82" s="1"/>
      <c r="W82" s="1"/>
      <c r="X82" s="1"/>
      <c r="Y82" s="1"/>
      <c r="Z82" s="1"/>
      <c r="AA82" s="1"/>
      <c r="AB82" s="1"/>
      <c r="AC82" s="1"/>
      <c r="AD82" s="1"/>
      <c r="AG82" s="7"/>
    </row>
    <row r="83" spans="1:33" customFormat="1" x14ac:dyDescent="0.15">
      <c r="A83" s="7"/>
      <c r="B83" s="7"/>
      <c r="C83" s="7"/>
      <c r="D83" s="7"/>
      <c r="E83" s="7"/>
      <c r="F83" s="35"/>
      <c r="G83" s="35"/>
      <c r="H83" s="36"/>
      <c r="I83" s="36"/>
      <c r="J83" s="36"/>
      <c r="K83" s="37"/>
      <c r="L83" s="37"/>
      <c r="M83" s="7"/>
      <c r="N83" s="1"/>
      <c r="O83" s="1"/>
      <c r="P83" s="1"/>
      <c r="Q83" s="20"/>
      <c r="R83" s="1"/>
      <c r="S83" s="1"/>
      <c r="T83" s="1"/>
      <c r="U83" s="1"/>
      <c r="V83" s="1"/>
      <c r="W83" s="1"/>
      <c r="X83" s="1"/>
      <c r="Y83" s="1"/>
      <c r="Z83" s="1"/>
      <c r="AA83" s="1"/>
      <c r="AB83" s="1"/>
      <c r="AC83" s="1"/>
      <c r="AD83" s="1"/>
      <c r="AG83" s="7"/>
    </row>
    <row r="84" spans="1:33" customFormat="1" x14ac:dyDescent="0.15">
      <c r="A84" s="7"/>
      <c r="B84" s="7"/>
      <c r="C84" s="7"/>
      <c r="D84" s="7"/>
      <c r="E84" s="7"/>
      <c r="F84" s="35"/>
      <c r="G84" s="35"/>
      <c r="H84" s="36"/>
      <c r="I84" s="36"/>
      <c r="J84" s="36"/>
      <c r="K84" s="37"/>
      <c r="L84" s="37"/>
      <c r="M84" s="7"/>
      <c r="N84" s="1"/>
      <c r="O84" s="1"/>
      <c r="P84" s="1"/>
      <c r="Q84" s="20"/>
      <c r="R84" s="1"/>
      <c r="S84" s="1"/>
      <c r="T84" s="1"/>
      <c r="U84" s="1"/>
      <c r="V84" s="1"/>
      <c r="W84" s="1"/>
      <c r="X84" s="1"/>
      <c r="Y84" s="1"/>
      <c r="Z84" s="1"/>
      <c r="AA84" s="1"/>
      <c r="AB84" s="1"/>
      <c r="AC84" s="1"/>
      <c r="AD84" s="1"/>
      <c r="AG84" s="7"/>
    </row>
    <row r="85" spans="1:33" customFormat="1" x14ac:dyDescent="0.15">
      <c r="A85" s="7"/>
      <c r="B85" s="7"/>
      <c r="C85" s="7"/>
      <c r="D85" s="7"/>
      <c r="E85" s="7"/>
      <c r="F85" s="35"/>
      <c r="G85" s="35"/>
      <c r="H85" s="36"/>
      <c r="I85" s="36"/>
      <c r="J85" s="36"/>
      <c r="K85" s="37"/>
      <c r="L85" s="37"/>
      <c r="M85" s="7"/>
      <c r="N85" s="1"/>
      <c r="O85" s="1"/>
      <c r="P85" s="1"/>
      <c r="Q85" s="20"/>
      <c r="R85" s="1"/>
      <c r="S85" s="1"/>
      <c r="T85" s="1"/>
      <c r="U85" s="1"/>
      <c r="V85" s="1"/>
      <c r="W85" s="1"/>
      <c r="X85" s="1"/>
      <c r="Y85" s="1"/>
      <c r="Z85" s="1"/>
      <c r="AA85" s="1"/>
      <c r="AB85" s="1"/>
      <c r="AC85" s="1"/>
      <c r="AD85" s="1"/>
      <c r="AG85" s="7"/>
    </row>
    <row r="86" spans="1:33" customFormat="1" x14ac:dyDescent="0.15">
      <c r="A86" s="7"/>
      <c r="B86" s="7"/>
      <c r="C86" s="7"/>
      <c r="D86" s="7"/>
      <c r="E86" s="7"/>
      <c r="F86" s="35"/>
      <c r="G86" s="35"/>
      <c r="H86" s="36"/>
      <c r="I86" s="36"/>
      <c r="J86" s="36"/>
      <c r="K86" s="37"/>
      <c r="L86" s="37"/>
      <c r="M86" s="7"/>
      <c r="N86" s="1"/>
      <c r="O86" s="1"/>
      <c r="P86" s="1"/>
      <c r="Q86" s="20"/>
      <c r="R86" s="1"/>
      <c r="S86" s="1"/>
      <c r="T86" s="1"/>
      <c r="U86" s="1"/>
      <c r="V86" s="1"/>
      <c r="W86" s="1"/>
      <c r="X86" s="1"/>
      <c r="Y86" s="1"/>
      <c r="Z86" s="1"/>
      <c r="AA86" s="1"/>
      <c r="AB86" s="1"/>
      <c r="AC86" s="1"/>
      <c r="AD86" s="1"/>
      <c r="AG86" s="7"/>
    </row>
    <row r="87" spans="1:33" customFormat="1" x14ac:dyDescent="0.15">
      <c r="A87" s="7"/>
      <c r="B87" s="7"/>
      <c r="C87" s="7"/>
      <c r="D87" s="7"/>
      <c r="E87" s="7"/>
      <c r="F87" s="35"/>
      <c r="G87" s="35"/>
      <c r="H87" s="36"/>
      <c r="I87" s="36"/>
      <c r="J87" s="36"/>
      <c r="K87" s="37"/>
      <c r="L87" s="37"/>
      <c r="M87" s="7"/>
      <c r="N87" s="1"/>
      <c r="O87" s="1"/>
      <c r="P87" s="1"/>
      <c r="Q87" s="20"/>
      <c r="R87" s="1"/>
      <c r="S87" s="1"/>
      <c r="T87" s="1"/>
      <c r="U87" s="1"/>
      <c r="V87" s="1"/>
      <c r="W87" s="1"/>
      <c r="X87" s="1"/>
      <c r="Y87" s="1"/>
      <c r="Z87" s="1"/>
      <c r="AA87" s="1"/>
      <c r="AB87" s="1"/>
      <c r="AC87" s="1"/>
      <c r="AD87" s="1"/>
      <c r="AG87" s="7"/>
    </row>
    <row r="88" spans="1:33" customFormat="1" x14ac:dyDescent="0.15">
      <c r="A88" s="7"/>
      <c r="B88" s="7"/>
      <c r="C88" s="7"/>
      <c r="D88" s="7"/>
      <c r="E88" s="7"/>
      <c r="F88" s="35"/>
      <c r="G88" s="35"/>
      <c r="H88" s="36"/>
      <c r="I88" s="36"/>
      <c r="J88" s="36"/>
      <c r="K88" s="37"/>
      <c r="L88" s="37"/>
      <c r="M88" s="7"/>
      <c r="N88" s="1"/>
      <c r="O88" s="1"/>
      <c r="P88" s="1"/>
      <c r="Q88" s="20"/>
      <c r="R88" s="1"/>
      <c r="S88" s="1"/>
      <c r="T88" s="1"/>
      <c r="U88" s="1"/>
      <c r="V88" s="1"/>
      <c r="W88" s="1"/>
      <c r="X88" s="1"/>
      <c r="Y88" s="1"/>
      <c r="Z88" s="1"/>
      <c r="AA88" s="1"/>
      <c r="AB88" s="1"/>
      <c r="AC88" s="1"/>
      <c r="AD88" s="1"/>
      <c r="AG88" s="7"/>
    </row>
    <row r="89" spans="1:33" customFormat="1" x14ac:dyDescent="0.15">
      <c r="A89" s="7"/>
      <c r="B89" s="7"/>
      <c r="C89" s="7"/>
      <c r="D89" s="7"/>
      <c r="E89" s="7"/>
      <c r="F89" s="35"/>
      <c r="G89" s="35"/>
      <c r="H89" s="36"/>
      <c r="I89" s="36"/>
      <c r="J89" s="36"/>
      <c r="K89" s="37"/>
      <c r="L89" s="37"/>
      <c r="M89" s="7"/>
      <c r="N89" s="1"/>
      <c r="O89" s="1"/>
      <c r="P89" s="1"/>
      <c r="Q89" s="20"/>
      <c r="R89" s="1"/>
      <c r="S89" s="1"/>
      <c r="T89" s="1"/>
      <c r="U89" s="1"/>
      <c r="V89" s="1"/>
      <c r="W89" s="1"/>
      <c r="X89" s="1"/>
      <c r="Y89" s="1"/>
      <c r="Z89" s="1"/>
      <c r="AA89" s="1"/>
      <c r="AB89" s="1"/>
      <c r="AC89" s="1"/>
      <c r="AD89" s="1"/>
      <c r="AG89" s="7"/>
    </row>
    <row r="90" spans="1:33" customFormat="1" x14ac:dyDescent="0.15">
      <c r="A90" s="7"/>
      <c r="B90" s="7"/>
      <c r="C90" s="7"/>
      <c r="D90" s="7"/>
      <c r="E90" s="7"/>
      <c r="F90" s="35"/>
      <c r="G90" s="35"/>
      <c r="H90" s="36"/>
      <c r="I90" s="36"/>
      <c r="J90" s="36"/>
      <c r="K90" s="37"/>
      <c r="L90" s="37"/>
      <c r="M90" s="7"/>
      <c r="N90" s="1"/>
      <c r="O90" s="1"/>
      <c r="P90" s="1"/>
      <c r="Q90" s="20"/>
      <c r="R90" s="1"/>
      <c r="S90" s="1"/>
      <c r="T90" s="1"/>
      <c r="U90" s="1"/>
      <c r="V90" s="1"/>
      <c r="W90" s="1"/>
      <c r="X90" s="1"/>
      <c r="Y90" s="1"/>
      <c r="Z90" s="1"/>
      <c r="AA90" s="1"/>
      <c r="AB90" s="1"/>
      <c r="AC90" s="1"/>
      <c r="AD90" s="1"/>
      <c r="AG90" s="7"/>
    </row>
    <row r="91" spans="1:33" customFormat="1" x14ac:dyDescent="0.15">
      <c r="A91" s="7"/>
      <c r="B91" s="7"/>
      <c r="C91" s="7"/>
      <c r="D91" s="7"/>
      <c r="E91" s="7"/>
      <c r="F91" s="35"/>
      <c r="G91" s="35"/>
      <c r="H91" s="36"/>
      <c r="I91" s="36"/>
      <c r="J91" s="36"/>
      <c r="K91" s="37"/>
      <c r="L91" s="37"/>
      <c r="M91" s="7"/>
      <c r="N91" s="1"/>
      <c r="O91" s="1"/>
      <c r="P91" s="1"/>
      <c r="Q91" s="20"/>
      <c r="R91" s="1"/>
      <c r="S91" s="1"/>
      <c r="T91" s="1"/>
      <c r="U91" s="1"/>
      <c r="V91" s="1"/>
      <c r="W91" s="1"/>
      <c r="X91" s="1"/>
      <c r="Y91" s="1"/>
      <c r="Z91" s="1"/>
      <c r="AA91" s="1"/>
      <c r="AB91" s="1"/>
      <c r="AC91" s="1"/>
      <c r="AD91" s="1"/>
      <c r="AG91" s="7"/>
    </row>
    <row r="92" spans="1:33" customFormat="1" x14ac:dyDescent="0.15">
      <c r="A92" s="7"/>
      <c r="B92" s="7"/>
      <c r="C92" s="7"/>
      <c r="D92" s="7"/>
      <c r="E92" s="7"/>
      <c r="F92" s="35"/>
      <c r="G92" s="35"/>
      <c r="H92" s="36"/>
      <c r="I92" s="36"/>
      <c r="J92" s="36"/>
      <c r="K92" s="37"/>
      <c r="L92" s="37"/>
      <c r="M92" s="7"/>
      <c r="N92" s="1"/>
      <c r="O92" s="1"/>
      <c r="P92" s="1"/>
      <c r="Q92" s="20"/>
      <c r="R92" s="1"/>
      <c r="S92" s="1"/>
      <c r="T92" s="1"/>
      <c r="U92" s="1"/>
      <c r="V92" s="1"/>
      <c r="W92" s="1"/>
      <c r="X92" s="1"/>
      <c r="Y92" s="1"/>
      <c r="Z92" s="1"/>
      <c r="AA92" s="1"/>
      <c r="AB92" s="1"/>
      <c r="AC92" s="1"/>
      <c r="AD92" s="1"/>
      <c r="AG92" s="7"/>
    </row>
    <row r="93" spans="1:33" customFormat="1" x14ac:dyDescent="0.15">
      <c r="A93" s="7"/>
      <c r="B93" s="7"/>
      <c r="C93" s="7"/>
      <c r="D93" s="7"/>
      <c r="E93" s="7"/>
      <c r="F93" s="35"/>
      <c r="G93" s="35"/>
      <c r="H93" s="36"/>
      <c r="I93" s="36"/>
      <c r="J93" s="36"/>
      <c r="K93" s="37"/>
      <c r="L93" s="37"/>
      <c r="M93" s="7"/>
      <c r="N93" s="1"/>
      <c r="O93" s="1"/>
      <c r="P93" s="1"/>
      <c r="Q93" s="20"/>
      <c r="R93" s="1"/>
      <c r="S93" s="1"/>
      <c r="T93" s="1"/>
      <c r="U93" s="1"/>
      <c r="V93" s="1"/>
      <c r="W93" s="1"/>
      <c r="X93" s="1"/>
      <c r="Y93" s="1"/>
      <c r="Z93" s="1"/>
      <c r="AA93" s="1"/>
      <c r="AB93" s="1"/>
      <c r="AC93" s="1"/>
      <c r="AD93" s="1"/>
      <c r="AG93" s="7"/>
    </row>
    <row r="94" spans="1:33" customFormat="1" x14ac:dyDescent="0.15">
      <c r="A94" s="7"/>
      <c r="B94" s="7"/>
      <c r="C94" s="7"/>
      <c r="D94" s="7"/>
      <c r="E94" s="7"/>
      <c r="F94" s="35"/>
      <c r="G94" s="35"/>
      <c r="H94" s="36"/>
      <c r="I94" s="36"/>
      <c r="J94" s="36"/>
      <c r="K94" s="37"/>
      <c r="L94" s="37"/>
      <c r="M94" s="7"/>
      <c r="N94" s="1"/>
      <c r="O94" s="1"/>
      <c r="P94" s="1"/>
      <c r="Q94" s="20"/>
      <c r="R94" s="1"/>
      <c r="S94" s="1"/>
      <c r="T94" s="1"/>
      <c r="U94" s="1"/>
      <c r="V94" s="1"/>
      <c r="W94" s="1"/>
      <c r="X94" s="1"/>
      <c r="Y94" s="1"/>
      <c r="Z94" s="1"/>
      <c r="AA94" s="1"/>
      <c r="AB94" s="1"/>
      <c r="AC94" s="1"/>
      <c r="AD94" s="1"/>
      <c r="AG94" s="7"/>
    </row>
    <row r="95" spans="1:33" customFormat="1" x14ac:dyDescent="0.15">
      <c r="A95" s="7"/>
      <c r="B95" s="7"/>
      <c r="C95" s="7"/>
      <c r="D95" s="7"/>
      <c r="E95" s="7"/>
      <c r="F95" s="35"/>
      <c r="G95" s="35"/>
      <c r="H95" s="36"/>
      <c r="I95" s="36"/>
      <c r="J95" s="36"/>
      <c r="K95" s="37"/>
      <c r="L95" s="37"/>
      <c r="M95" s="7"/>
      <c r="N95" s="1"/>
      <c r="O95" s="1"/>
      <c r="P95" s="1"/>
      <c r="Q95" s="20"/>
      <c r="R95" s="1"/>
      <c r="S95" s="1"/>
      <c r="T95" s="1"/>
      <c r="U95" s="1"/>
      <c r="V95" s="1"/>
      <c r="W95" s="1"/>
      <c r="X95" s="1"/>
      <c r="Y95" s="1"/>
      <c r="Z95" s="1"/>
      <c r="AA95" s="1"/>
      <c r="AB95" s="1"/>
      <c r="AC95" s="1"/>
      <c r="AD95" s="1"/>
      <c r="AG95" s="7"/>
    </row>
    <row r="96" spans="1:33" customFormat="1" x14ac:dyDescent="0.15">
      <c r="A96" s="7"/>
      <c r="B96" s="7"/>
      <c r="C96" s="7"/>
      <c r="D96" s="7"/>
      <c r="E96" s="7"/>
      <c r="F96" s="35"/>
      <c r="G96" s="35"/>
      <c r="H96" s="36"/>
      <c r="I96" s="36"/>
      <c r="J96" s="36"/>
      <c r="K96" s="37"/>
      <c r="L96" s="37"/>
      <c r="M96" s="7"/>
      <c r="N96" s="1"/>
      <c r="O96" s="1"/>
      <c r="P96" s="1"/>
      <c r="Q96" s="20"/>
      <c r="R96" s="1"/>
      <c r="S96" s="1"/>
      <c r="T96" s="1"/>
      <c r="U96" s="1"/>
      <c r="V96" s="1"/>
      <c r="W96" s="1"/>
      <c r="X96" s="1"/>
      <c r="Y96" s="1"/>
      <c r="Z96" s="1"/>
      <c r="AA96" s="1"/>
      <c r="AB96" s="1"/>
      <c r="AC96" s="1"/>
      <c r="AD96" s="1"/>
      <c r="AG96" s="7"/>
    </row>
    <row r="97" spans="1:33" customFormat="1" x14ac:dyDescent="0.15">
      <c r="A97" s="7"/>
      <c r="B97" s="7"/>
      <c r="C97" s="7"/>
      <c r="D97" s="7"/>
      <c r="E97" s="7"/>
      <c r="F97" s="35"/>
      <c r="G97" s="35"/>
      <c r="H97" s="36"/>
      <c r="I97" s="36"/>
      <c r="J97" s="36"/>
      <c r="K97" s="37"/>
      <c r="L97" s="37"/>
      <c r="M97" s="7"/>
      <c r="N97" s="1"/>
      <c r="O97" s="1"/>
      <c r="P97" s="1"/>
      <c r="Q97" s="20"/>
      <c r="R97" s="1"/>
      <c r="S97" s="1"/>
      <c r="T97" s="1"/>
      <c r="U97" s="1"/>
      <c r="V97" s="1"/>
      <c r="W97" s="1"/>
      <c r="X97" s="1"/>
      <c r="Y97" s="1"/>
      <c r="Z97" s="1"/>
      <c r="AA97" s="1"/>
      <c r="AB97" s="1"/>
      <c r="AC97" s="1"/>
      <c r="AD97" s="1"/>
      <c r="AG97" s="7"/>
    </row>
    <row r="98" spans="1:33" customFormat="1" x14ac:dyDescent="0.15">
      <c r="A98" s="7"/>
      <c r="B98" s="7"/>
      <c r="C98" s="7"/>
      <c r="D98" s="7"/>
      <c r="E98" s="7"/>
      <c r="F98" s="35"/>
      <c r="G98" s="35"/>
      <c r="H98" s="36"/>
      <c r="I98" s="36"/>
      <c r="J98" s="36"/>
      <c r="K98" s="37"/>
      <c r="L98" s="37"/>
      <c r="M98" s="7"/>
      <c r="N98" s="1"/>
      <c r="O98" s="1"/>
      <c r="P98" s="1"/>
      <c r="Q98" s="20"/>
      <c r="R98" s="1"/>
      <c r="S98" s="1"/>
      <c r="T98" s="1"/>
      <c r="U98" s="1"/>
      <c r="V98" s="1"/>
      <c r="W98" s="1"/>
      <c r="X98" s="1"/>
      <c r="Y98" s="1"/>
      <c r="Z98" s="1"/>
      <c r="AA98" s="1"/>
      <c r="AB98" s="1"/>
      <c r="AC98" s="1"/>
      <c r="AD98" s="1"/>
      <c r="AG98" s="7"/>
    </row>
    <row r="99" spans="1:33" customFormat="1" x14ac:dyDescent="0.15">
      <c r="A99" s="7"/>
      <c r="B99" s="7"/>
      <c r="C99" s="7"/>
      <c r="D99" s="7"/>
      <c r="E99" s="7"/>
      <c r="F99" s="35"/>
      <c r="G99" s="35"/>
      <c r="H99" s="36"/>
      <c r="I99" s="36"/>
      <c r="J99" s="36"/>
      <c r="K99" s="37"/>
      <c r="L99" s="37"/>
      <c r="M99" s="7"/>
      <c r="N99" s="1"/>
      <c r="O99" s="1"/>
      <c r="P99" s="1"/>
      <c r="Q99" s="20"/>
      <c r="R99" s="1"/>
      <c r="S99" s="1"/>
      <c r="T99" s="1"/>
      <c r="U99" s="1"/>
      <c r="V99" s="1"/>
      <c r="W99" s="1"/>
      <c r="X99" s="1"/>
      <c r="Y99" s="1"/>
      <c r="Z99" s="1"/>
      <c r="AA99" s="1"/>
      <c r="AB99" s="1"/>
      <c r="AC99" s="1"/>
      <c r="AD99" s="1"/>
      <c r="AG99" s="7"/>
    </row>
    <row r="100" spans="1:33" customFormat="1" x14ac:dyDescent="0.15">
      <c r="A100" s="7"/>
      <c r="B100" s="7"/>
      <c r="C100" s="7"/>
      <c r="D100" s="7"/>
      <c r="E100" s="7"/>
      <c r="F100" s="35"/>
      <c r="G100" s="35"/>
      <c r="H100" s="36"/>
      <c r="I100" s="36"/>
      <c r="J100" s="36"/>
      <c r="K100" s="37"/>
      <c r="L100" s="37"/>
      <c r="M100" s="7"/>
      <c r="N100" s="1"/>
      <c r="O100" s="1"/>
      <c r="P100" s="1"/>
      <c r="Q100" s="20"/>
      <c r="R100" s="1"/>
      <c r="S100" s="1"/>
      <c r="T100" s="1"/>
      <c r="U100" s="1"/>
      <c r="V100" s="1"/>
      <c r="W100" s="1"/>
      <c r="X100" s="1"/>
      <c r="Y100" s="1"/>
      <c r="Z100" s="1"/>
      <c r="AA100" s="1"/>
      <c r="AB100" s="1"/>
      <c r="AC100" s="1"/>
      <c r="AD100" s="1"/>
      <c r="AG100" s="7"/>
    </row>
    <row r="101" spans="1:33" customFormat="1" x14ac:dyDescent="0.15">
      <c r="A101" s="7"/>
      <c r="B101" s="7"/>
      <c r="C101" s="7"/>
      <c r="D101" s="7"/>
      <c r="E101" s="7"/>
      <c r="F101" s="35"/>
      <c r="G101" s="35"/>
      <c r="H101" s="36"/>
      <c r="I101" s="36"/>
      <c r="J101" s="36"/>
      <c r="K101" s="37"/>
      <c r="L101" s="37"/>
      <c r="M101" s="7"/>
      <c r="N101" s="1"/>
      <c r="O101" s="1"/>
      <c r="P101" s="1"/>
      <c r="Q101" s="20"/>
      <c r="R101" s="1"/>
      <c r="S101" s="1"/>
      <c r="T101" s="1"/>
      <c r="U101" s="1"/>
      <c r="V101" s="1"/>
      <c r="W101" s="1"/>
      <c r="X101" s="1"/>
      <c r="Y101" s="1"/>
      <c r="Z101" s="1"/>
      <c r="AA101" s="1"/>
      <c r="AB101" s="1"/>
      <c r="AC101" s="1"/>
      <c r="AD101" s="1"/>
      <c r="AG101" s="7"/>
    </row>
    <row r="102" spans="1:33" customFormat="1" x14ac:dyDescent="0.15">
      <c r="A102" s="7"/>
      <c r="B102" s="7"/>
      <c r="C102" s="7"/>
      <c r="D102" s="7"/>
      <c r="E102" s="7"/>
      <c r="F102" s="35"/>
      <c r="G102" s="35"/>
      <c r="H102" s="36"/>
      <c r="I102" s="36"/>
      <c r="J102" s="36"/>
      <c r="K102" s="37"/>
      <c r="L102" s="37"/>
      <c r="M102" s="7"/>
      <c r="N102" s="1"/>
      <c r="O102" s="1"/>
      <c r="P102" s="1"/>
      <c r="Q102" s="20"/>
      <c r="R102" s="1"/>
      <c r="S102" s="1"/>
      <c r="T102" s="1"/>
      <c r="U102" s="1"/>
      <c r="V102" s="1"/>
      <c r="W102" s="1"/>
      <c r="X102" s="1"/>
      <c r="Y102" s="1"/>
      <c r="Z102" s="1"/>
      <c r="AA102" s="1"/>
      <c r="AB102" s="1"/>
      <c r="AC102" s="1"/>
      <c r="AD102" s="1"/>
      <c r="AG102" s="7"/>
    </row>
    <row r="103" spans="1:33" customFormat="1" x14ac:dyDescent="0.15">
      <c r="A103" s="7"/>
      <c r="B103" s="7"/>
      <c r="C103" s="7"/>
      <c r="D103" s="7"/>
      <c r="E103" s="7"/>
      <c r="F103" s="35"/>
      <c r="G103" s="35"/>
      <c r="H103" s="36"/>
      <c r="I103" s="36"/>
      <c r="J103" s="36"/>
      <c r="K103" s="37"/>
      <c r="L103" s="37"/>
      <c r="M103" s="7"/>
      <c r="N103" s="1"/>
      <c r="O103" s="1"/>
      <c r="P103" s="1"/>
      <c r="Q103" s="20"/>
      <c r="R103" s="1"/>
      <c r="S103" s="1"/>
      <c r="T103" s="1"/>
      <c r="U103" s="1"/>
      <c r="V103" s="1"/>
      <c r="W103" s="1"/>
      <c r="X103" s="1"/>
      <c r="Y103" s="1"/>
      <c r="Z103" s="1"/>
      <c r="AA103" s="1"/>
      <c r="AB103" s="1"/>
      <c r="AC103" s="1"/>
      <c r="AD103" s="1"/>
      <c r="AG103" s="7"/>
    </row>
    <row r="104" spans="1:33" customFormat="1" x14ac:dyDescent="0.15">
      <c r="A104" s="7"/>
      <c r="B104" s="7"/>
      <c r="C104" s="7"/>
      <c r="D104" s="7"/>
      <c r="E104" s="7"/>
      <c r="F104" s="35"/>
      <c r="G104" s="35"/>
      <c r="H104" s="36"/>
      <c r="I104" s="36"/>
      <c r="J104" s="36"/>
      <c r="K104" s="37"/>
      <c r="L104" s="37"/>
      <c r="M104" s="7"/>
      <c r="N104" s="1"/>
      <c r="O104" s="1"/>
      <c r="P104" s="1"/>
      <c r="Q104" s="20"/>
      <c r="R104" s="1"/>
      <c r="S104" s="1"/>
      <c r="T104" s="1"/>
      <c r="U104" s="1"/>
      <c r="V104" s="1"/>
      <c r="W104" s="1"/>
      <c r="X104" s="1"/>
      <c r="Y104" s="1"/>
      <c r="Z104" s="1"/>
      <c r="AA104" s="1"/>
      <c r="AB104" s="1"/>
      <c r="AC104" s="1"/>
      <c r="AD104" s="1"/>
      <c r="AG104" s="7"/>
    </row>
    <row r="105" spans="1:33" customFormat="1" x14ac:dyDescent="0.15">
      <c r="A105" s="7"/>
      <c r="B105" s="7"/>
      <c r="C105" s="7"/>
      <c r="D105" s="7"/>
      <c r="E105" s="7"/>
      <c r="F105" s="35"/>
      <c r="G105" s="35"/>
      <c r="H105" s="36"/>
      <c r="I105" s="36"/>
      <c r="J105" s="36"/>
      <c r="K105" s="37"/>
      <c r="L105" s="37"/>
      <c r="M105" s="7"/>
      <c r="N105" s="1"/>
      <c r="O105" s="1"/>
      <c r="P105" s="1"/>
      <c r="Q105" s="20"/>
      <c r="R105" s="1"/>
      <c r="S105" s="1"/>
      <c r="T105" s="1"/>
      <c r="U105" s="1"/>
      <c r="V105" s="1"/>
      <c r="W105" s="1"/>
      <c r="X105" s="1"/>
      <c r="Y105" s="1"/>
      <c r="Z105" s="1"/>
      <c r="AA105" s="1"/>
      <c r="AB105" s="1"/>
      <c r="AC105" s="1"/>
      <c r="AD105" s="1"/>
      <c r="AG105" s="7"/>
    </row>
    <row r="106" spans="1:33" customFormat="1" x14ac:dyDescent="0.15">
      <c r="A106" s="7"/>
      <c r="B106" s="7"/>
      <c r="C106" s="7"/>
      <c r="D106" s="7"/>
      <c r="E106" s="7"/>
      <c r="F106" s="7"/>
      <c r="G106" s="7"/>
      <c r="H106" s="37"/>
      <c r="I106" s="37"/>
      <c r="J106" s="37"/>
      <c r="K106" s="7"/>
      <c r="L106" s="7"/>
      <c r="M106" s="7"/>
      <c r="N106" s="1"/>
      <c r="O106" s="1"/>
      <c r="P106" s="1"/>
      <c r="Q106" s="20"/>
      <c r="R106" s="1"/>
      <c r="S106" s="1"/>
      <c r="T106" s="1"/>
      <c r="U106" s="1"/>
      <c r="V106" s="1"/>
      <c r="W106" s="1"/>
      <c r="X106" s="1"/>
      <c r="Y106" s="1"/>
      <c r="Z106" s="1"/>
      <c r="AA106" s="1"/>
      <c r="AB106" s="1"/>
      <c r="AC106" s="1"/>
      <c r="AD106" s="1"/>
      <c r="AG106" s="7"/>
    </row>
    <row r="107" spans="1:33" customFormat="1" x14ac:dyDescent="0.15">
      <c r="A107" s="7"/>
      <c r="B107" s="7"/>
      <c r="C107" s="7"/>
      <c r="D107" s="7"/>
      <c r="E107" s="7"/>
      <c r="F107" s="7"/>
      <c r="G107" s="7"/>
      <c r="H107" s="37"/>
      <c r="I107" s="37"/>
      <c r="J107" s="37"/>
      <c r="K107" s="7"/>
      <c r="L107" s="7"/>
      <c r="M107" s="7"/>
      <c r="N107" s="1"/>
      <c r="O107" s="1"/>
      <c r="P107" s="1"/>
      <c r="Q107" s="20"/>
      <c r="R107" s="1"/>
      <c r="S107" s="1"/>
      <c r="T107" s="1"/>
      <c r="U107" s="1"/>
      <c r="V107" s="1"/>
      <c r="W107" s="1"/>
      <c r="X107" s="1"/>
      <c r="Y107" s="1"/>
      <c r="Z107" s="1"/>
      <c r="AA107" s="1"/>
      <c r="AB107" s="1"/>
      <c r="AC107" s="1"/>
      <c r="AD107" s="1"/>
      <c r="AG107" s="7"/>
    </row>
  </sheetData>
  <sheetProtection algorithmName="SHA-512" hashValue="VbQb7LGG/bEsPB/sRdR84ZABdqla4tOPvqKTlO1KNgWSvXTW4Vssq1yjKZ8BfXbvqnDFC9XL7z8UASIkacLMnQ==" saltValue="F7DpGh++mLe2l8D4saRgMA==" spinCount="100000" sheet="1" objects="1" scenarios="1"/>
  <mergeCells count="45">
    <mergeCell ref="W29:X29"/>
    <mergeCell ref="A30:A31"/>
    <mergeCell ref="B30:B31"/>
    <mergeCell ref="C30:D30"/>
    <mergeCell ref="J74:K74"/>
    <mergeCell ref="W56:X56"/>
    <mergeCell ref="A57:A58"/>
    <mergeCell ref="B57:B58"/>
    <mergeCell ref="C57:D57"/>
    <mergeCell ref="E57:E58"/>
    <mergeCell ref="K57:L57"/>
    <mergeCell ref="F57:J58"/>
    <mergeCell ref="C56:E56"/>
    <mergeCell ref="G56:H56"/>
    <mergeCell ref="J54:K54"/>
    <mergeCell ref="A1:L1"/>
    <mergeCell ref="A2:B2"/>
    <mergeCell ref="J27:K27"/>
    <mergeCell ref="J20:K20"/>
    <mergeCell ref="J47:K47"/>
    <mergeCell ref="W2:X2"/>
    <mergeCell ref="A3:A4"/>
    <mergeCell ref="B3:B4"/>
    <mergeCell ref="C3:D3"/>
    <mergeCell ref="E3:E4"/>
    <mergeCell ref="K3:L3"/>
    <mergeCell ref="K2:L2"/>
    <mergeCell ref="F3:J4"/>
    <mergeCell ref="C2:E2"/>
    <mergeCell ref="G2:H2"/>
    <mergeCell ref="J81:K81"/>
    <mergeCell ref="A22:L22"/>
    <mergeCell ref="A28:L28"/>
    <mergeCell ref="A29:B29"/>
    <mergeCell ref="A76:L76"/>
    <mergeCell ref="A49:L49"/>
    <mergeCell ref="A55:L55"/>
    <mergeCell ref="A56:B56"/>
    <mergeCell ref="C29:E29"/>
    <mergeCell ref="G29:H29"/>
    <mergeCell ref="K56:L56"/>
    <mergeCell ref="E30:E31"/>
    <mergeCell ref="K30:L30"/>
    <mergeCell ref="K29:L29"/>
    <mergeCell ref="F30:J31"/>
  </mergeCells>
  <phoneticPr fontId="18"/>
  <dataValidations count="1">
    <dataValidation type="list" allowBlank="1" showInputMessage="1" showErrorMessage="1" sqref="AB5:AB21 AB32:AB48 AB59:AB75" xr:uid="{00000000-0002-0000-0500-000000000000}">
      <formula1>prefec1</formula1>
    </dataValidation>
  </dataValidations>
  <pageMargins left="0.47244094488188981" right="0.47244094488188981" top="0.39370078740157483" bottom="0.39370078740157483" header="0.31496062992125984" footer="0.31496062992125984"/>
  <pageSetup paperSize="9" scale="98" orientation="landscape" r:id="rId1"/>
  <rowBreaks count="2" manualBreakCount="2">
    <brk id="27" max="11" man="1"/>
    <brk id="54" max="11" man="1"/>
  </rowBreaks>
  <colBreaks count="1" manualBreakCount="1">
    <brk id="12" max="160"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pageSetUpPr fitToPage="1"/>
  </sheetPr>
  <dimension ref="A1:N37"/>
  <sheetViews>
    <sheetView view="pageBreakPreview" zoomScaleNormal="100" zoomScaleSheetLayoutView="100" workbookViewId="0">
      <selection activeCell="N11" sqref="N11"/>
    </sheetView>
  </sheetViews>
  <sheetFormatPr defaultRowHeight="13.5" x14ac:dyDescent="0.15"/>
  <cols>
    <col min="1" max="1" width="9" style="202" bestFit="1" customWidth="1"/>
    <col min="2" max="2" width="10.125" style="202" customWidth="1"/>
    <col min="3" max="3" width="18.875" style="202" customWidth="1"/>
    <col min="4" max="4" width="5.5" style="202" customWidth="1"/>
    <col min="5" max="5" width="4.25" style="202" customWidth="1"/>
    <col min="6" max="6" width="3.75" style="202" customWidth="1"/>
    <col min="7" max="7" width="6.125" style="202" customWidth="1"/>
    <col min="8" max="8" width="8" style="202" customWidth="1"/>
    <col min="9" max="9" width="6.125" style="202" customWidth="1"/>
    <col min="10" max="10" width="9.75" style="202" customWidth="1"/>
    <col min="11" max="11" width="4.875" style="202" customWidth="1"/>
    <col min="12" max="12" width="5.75" style="202" customWidth="1"/>
    <col min="13" max="14" width="9" style="202" bestFit="1" customWidth="1"/>
    <col min="15" max="16384" width="9" style="231"/>
  </cols>
  <sheetData>
    <row r="1" spans="1:13" ht="17.25" customHeight="1" x14ac:dyDescent="0.15">
      <c r="A1" s="199"/>
      <c r="B1" s="200"/>
      <c r="C1" s="200"/>
      <c r="D1" s="200"/>
      <c r="E1" s="200"/>
      <c r="F1" s="200"/>
      <c r="G1" s="200"/>
      <c r="H1" s="200"/>
      <c r="I1" s="200"/>
      <c r="J1" s="200"/>
      <c r="K1" s="200"/>
      <c r="L1" s="201"/>
    </row>
    <row r="2" spans="1:13" ht="22.5" customHeight="1" x14ac:dyDescent="0.15">
      <c r="A2" s="353" t="s">
        <v>1080</v>
      </c>
      <c r="B2" s="354"/>
      <c r="C2" s="354"/>
      <c r="D2" s="354"/>
      <c r="E2" s="354"/>
      <c r="F2" s="354"/>
      <c r="G2" s="354"/>
      <c r="H2" s="354"/>
      <c r="I2" s="354"/>
      <c r="J2" s="354"/>
      <c r="K2" s="354"/>
      <c r="L2" s="355"/>
    </row>
    <row r="3" spans="1:13" ht="22.5" customHeight="1" x14ac:dyDescent="0.15">
      <c r="A3" s="203"/>
      <c r="B3" s="204"/>
      <c r="C3" s="204"/>
      <c r="D3" s="204"/>
      <c r="E3" s="204"/>
      <c r="F3" s="204"/>
      <c r="G3" s="204"/>
      <c r="H3" s="204"/>
      <c r="I3" s="204"/>
      <c r="J3" s="204"/>
      <c r="K3" s="205" t="s">
        <v>1121</v>
      </c>
      <c r="L3" s="206"/>
      <c r="M3" s="207" t="s">
        <v>1081</v>
      </c>
    </row>
    <row r="4" spans="1:13" ht="24" customHeight="1" x14ac:dyDescent="0.15">
      <c r="A4" s="203"/>
      <c r="B4" s="204"/>
      <c r="C4" s="204" t="s">
        <v>1109</v>
      </c>
      <c r="D4" s="204"/>
      <c r="E4" s="204"/>
      <c r="F4" s="204"/>
      <c r="G4" s="204"/>
      <c r="H4" s="204"/>
      <c r="I4" s="204"/>
      <c r="J4" s="204"/>
      <c r="K4" s="204"/>
      <c r="L4" s="206"/>
    </row>
    <row r="5" spans="1:13" ht="24" customHeight="1" x14ac:dyDescent="0.15">
      <c r="A5" s="203"/>
      <c r="B5" s="204"/>
      <c r="C5" s="204" t="s">
        <v>1110</v>
      </c>
      <c r="D5" s="204"/>
      <c r="E5" s="204"/>
      <c r="F5" s="204"/>
      <c r="G5" s="204"/>
      <c r="H5" s="204"/>
      <c r="I5" s="204"/>
      <c r="J5" s="204"/>
      <c r="K5" s="204"/>
      <c r="L5" s="206"/>
    </row>
    <row r="6" spans="1:13" ht="24" customHeight="1" x14ac:dyDescent="0.15">
      <c r="A6" s="203"/>
      <c r="B6" s="204" t="s">
        <v>1082</v>
      </c>
      <c r="C6" s="204" t="s">
        <v>1083</v>
      </c>
      <c r="D6" s="348">
        <v>1000</v>
      </c>
      <c r="E6" s="348"/>
      <c r="F6" s="208" t="s">
        <v>1084</v>
      </c>
      <c r="G6" s="208" t="s">
        <v>1085</v>
      </c>
      <c r="H6" s="209"/>
      <c r="I6" s="210" t="s">
        <v>1086</v>
      </c>
      <c r="J6" s="211">
        <f t="shared" ref="J6:J11" si="0">D6*H6</f>
        <v>0</v>
      </c>
      <c r="K6" s="212" t="s">
        <v>1084</v>
      </c>
      <c r="L6" s="206"/>
      <c r="M6" s="207" t="s">
        <v>1087</v>
      </c>
    </row>
    <row r="7" spans="1:13" ht="24" customHeight="1" x14ac:dyDescent="0.15">
      <c r="A7" s="203"/>
      <c r="B7" s="204"/>
      <c r="C7" s="204" t="s">
        <v>1088</v>
      </c>
      <c r="D7" s="348">
        <v>2700</v>
      </c>
      <c r="E7" s="348"/>
      <c r="F7" s="208" t="s">
        <v>1084</v>
      </c>
      <c r="G7" s="208" t="s">
        <v>1085</v>
      </c>
      <c r="H7" s="209"/>
      <c r="I7" s="210" t="s">
        <v>5</v>
      </c>
      <c r="J7" s="211">
        <f t="shared" si="0"/>
        <v>0</v>
      </c>
      <c r="K7" s="212" t="s">
        <v>1084</v>
      </c>
      <c r="L7" s="206"/>
    </row>
    <row r="8" spans="1:13" ht="27" x14ac:dyDescent="0.15">
      <c r="A8" s="203"/>
      <c r="B8" s="204"/>
      <c r="C8" s="213" t="s">
        <v>1089</v>
      </c>
      <c r="D8" s="358">
        <v>2000</v>
      </c>
      <c r="E8" s="358"/>
      <c r="F8" s="208" t="s">
        <v>1084</v>
      </c>
      <c r="G8" s="208" t="s">
        <v>1085</v>
      </c>
      <c r="H8" s="209"/>
      <c r="I8" s="210" t="s">
        <v>5</v>
      </c>
      <c r="J8" s="211">
        <f>D8*H8</f>
        <v>0</v>
      </c>
      <c r="K8" s="212" t="s">
        <v>1084</v>
      </c>
      <c r="L8" s="206"/>
    </row>
    <row r="9" spans="1:13" ht="24" customHeight="1" x14ac:dyDescent="0.15">
      <c r="A9" s="203"/>
      <c r="B9" s="204"/>
      <c r="C9" s="204" t="s">
        <v>1090</v>
      </c>
      <c r="D9" s="358">
        <v>1800</v>
      </c>
      <c r="E9" s="358"/>
      <c r="F9" s="208" t="s">
        <v>1084</v>
      </c>
      <c r="G9" s="208" t="s">
        <v>1085</v>
      </c>
      <c r="H9" s="214"/>
      <c r="I9" s="210" t="s">
        <v>5</v>
      </c>
      <c r="J9" s="211">
        <f t="shared" si="0"/>
        <v>0</v>
      </c>
      <c r="K9" s="212" t="s">
        <v>1084</v>
      </c>
      <c r="L9" s="206"/>
    </row>
    <row r="10" spans="1:13" ht="27" x14ac:dyDescent="0.15">
      <c r="A10" s="203"/>
      <c r="B10" s="204"/>
      <c r="C10" s="213" t="s">
        <v>1091</v>
      </c>
      <c r="D10" s="358">
        <v>1000</v>
      </c>
      <c r="E10" s="358"/>
      <c r="F10" s="208" t="s">
        <v>1084</v>
      </c>
      <c r="G10" s="208" t="s">
        <v>1085</v>
      </c>
      <c r="H10" s="214"/>
      <c r="I10" s="210" t="s">
        <v>5</v>
      </c>
      <c r="J10" s="211">
        <f t="shared" si="0"/>
        <v>0</v>
      </c>
      <c r="K10" s="212" t="s">
        <v>1084</v>
      </c>
      <c r="L10" s="206"/>
    </row>
    <row r="11" spans="1:13" ht="24" customHeight="1" x14ac:dyDescent="0.15">
      <c r="A11" s="203"/>
      <c r="B11" s="204"/>
      <c r="C11" s="204" t="s">
        <v>1092</v>
      </c>
      <c r="D11" s="348">
        <v>4000</v>
      </c>
      <c r="E11" s="348"/>
      <c r="F11" s="208" t="s">
        <v>1084</v>
      </c>
      <c r="G11" s="208" t="s">
        <v>1085</v>
      </c>
      <c r="H11" s="209"/>
      <c r="I11" s="210" t="s">
        <v>1093</v>
      </c>
      <c r="J11" s="211">
        <f t="shared" si="0"/>
        <v>0</v>
      </c>
      <c r="K11" s="212" t="s">
        <v>1084</v>
      </c>
      <c r="L11" s="206"/>
    </row>
    <row r="12" spans="1:13" ht="30" customHeight="1" x14ac:dyDescent="0.15">
      <c r="A12" s="215"/>
      <c r="B12" s="204" t="s">
        <v>1094</v>
      </c>
      <c r="C12" s="216"/>
      <c r="D12" s="216"/>
      <c r="E12" s="217"/>
      <c r="F12" s="217"/>
      <c r="G12" s="217"/>
      <c r="H12" s="217"/>
      <c r="I12" s="218" t="s">
        <v>1095</v>
      </c>
      <c r="J12" s="219">
        <f>SUM(J6:J11)</f>
        <v>0</v>
      </c>
      <c r="K12" s="212" t="s">
        <v>1084</v>
      </c>
      <c r="L12" s="206"/>
    </row>
    <row r="13" spans="1:13" ht="24" customHeight="1" x14ac:dyDescent="0.15">
      <c r="A13" s="349" t="s">
        <v>1096</v>
      </c>
      <c r="B13" s="350"/>
      <c r="C13" s="350"/>
      <c r="D13" s="350"/>
      <c r="E13" s="350"/>
      <c r="F13" s="204"/>
      <c r="G13" s="204"/>
      <c r="H13" s="204"/>
      <c r="I13" s="204"/>
      <c r="J13" s="204"/>
      <c r="K13" s="204"/>
      <c r="L13" s="206"/>
    </row>
    <row r="14" spans="1:13" ht="21.75" customHeight="1" x14ac:dyDescent="0.15">
      <c r="A14" s="203"/>
      <c r="B14" s="204" t="s">
        <v>1097</v>
      </c>
      <c r="C14" s="217" t="s">
        <v>1098</v>
      </c>
      <c r="D14" s="204"/>
      <c r="E14" s="351">
        <f>基礎データ!$C$2</f>
        <v>0</v>
      </c>
      <c r="F14" s="351"/>
      <c r="G14" s="351"/>
      <c r="H14" s="351"/>
      <c r="I14" s="351"/>
      <c r="J14" s="351"/>
      <c r="K14" s="351"/>
      <c r="L14" s="206"/>
      <c r="M14" s="207" t="s">
        <v>1113</v>
      </c>
    </row>
    <row r="15" spans="1:13" ht="21.75" customHeight="1" x14ac:dyDescent="0.15">
      <c r="A15" s="203"/>
      <c r="B15" s="204"/>
      <c r="C15" s="204" t="s">
        <v>1099</v>
      </c>
      <c r="D15" s="204"/>
      <c r="E15" s="352">
        <f>基礎データ!$C$7</f>
        <v>0</v>
      </c>
      <c r="F15" s="352"/>
      <c r="G15" s="352"/>
      <c r="H15" s="352"/>
      <c r="I15" s="352"/>
      <c r="J15" s="352"/>
      <c r="K15" s="352"/>
      <c r="L15" s="206"/>
      <c r="M15" s="207" t="s">
        <v>1114</v>
      </c>
    </row>
    <row r="16" spans="1:13" ht="12.75" customHeight="1" x14ac:dyDescent="0.15">
      <c r="A16" s="203"/>
      <c r="B16" s="204"/>
      <c r="C16" s="204"/>
      <c r="D16" s="204"/>
      <c r="E16" s="204"/>
      <c r="F16" s="204"/>
      <c r="G16" s="204"/>
      <c r="H16" s="204"/>
      <c r="I16" s="204"/>
      <c r="J16" s="204"/>
      <c r="K16" s="204"/>
      <c r="L16" s="206"/>
    </row>
    <row r="17" spans="1:12" ht="17.25" customHeight="1" x14ac:dyDescent="0.15">
      <c r="A17" s="203"/>
      <c r="B17" s="204"/>
      <c r="C17" s="212" t="s">
        <v>1100</v>
      </c>
      <c r="D17" s="204" t="s">
        <v>1101</v>
      </c>
      <c r="E17" s="204"/>
      <c r="F17" s="204"/>
      <c r="G17" s="204"/>
      <c r="H17" s="204"/>
      <c r="I17" s="204"/>
      <c r="J17" s="204"/>
      <c r="K17" s="204"/>
      <c r="L17" s="206"/>
    </row>
    <row r="18" spans="1:12" ht="10.5" customHeight="1" x14ac:dyDescent="0.15">
      <c r="A18" s="203"/>
      <c r="B18" s="204"/>
      <c r="C18" s="204"/>
      <c r="D18" s="204"/>
      <c r="E18" s="204"/>
      <c r="F18" s="204"/>
      <c r="G18" s="204"/>
      <c r="H18" s="220"/>
      <c r="I18" s="204"/>
      <c r="J18" s="204"/>
      <c r="K18" s="204"/>
      <c r="L18" s="206"/>
    </row>
    <row r="19" spans="1:12" ht="10.5" customHeight="1" x14ac:dyDescent="0.15">
      <c r="A19" s="221"/>
      <c r="B19" s="222"/>
      <c r="C19" s="222"/>
      <c r="D19" s="222"/>
      <c r="E19" s="222"/>
      <c r="F19" s="222"/>
      <c r="G19" s="222"/>
      <c r="H19" s="222"/>
      <c r="I19" s="222"/>
      <c r="J19" s="222"/>
      <c r="K19" s="222"/>
      <c r="L19" s="223"/>
    </row>
    <row r="20" spans="1:12" ht="24" customHeight="1" x14ac:dyDescent="0.15">
      <c r="A20" s="224"/>
      <c r="B20" s="224"/>
      <c r="C20" s="224"/>
      <c r="D20" s="224"/>
      <c r="E20" s="224"/>
      <c r="F20" s="224"/>
      <c r="G20" s="224"/>
      <c r="H20" s="224"/>
      <c r="I20" s="224"/>
      <c r="J20" s="224"/>
      <c r="K20" s="224"/>
      <c r="L20" s="224"/>
    </row>
    <row r="21" spans="1:12" ht="24" customHeight="1" x14ac:dyDescent="0.15"/>
    <row r="22" spans="1:12" ht="24" customHeight="1" x14ac:dyDescent="0.15">
      <c r="A22" s="199"/>
      <c r="B22" s="200"/>
      <c r="C22" s="200"/>
      <c r="D22" s="200"/>
      <c r="E22" s="200"/>
      <c r="F22" s="200"/>
      <c r="G22" s="200"/>
      <c r="H22" s="200"/>
      <c r="I22" s="200"/>
      <c r="J22" s="200"/>
      <c r="K22" s="200"/>
      <c r="L22" s="201"/>
    </row>
    <row r="23" spans="1:12" ht="24" customHeight="1" x14ac:dyDescent="0.15">
      <c r="A23" s="353" t="s">
        <v>1102</v>
      </c>
      <c r="B23" s="354"/>
      <c r="C23" s="354"/>
      <c r="D23" s="354"/>
      <c r="E23" s="354"/>
      <c r="F23" s="354"/>
      <c r="G23" s="354"/>
      <c r="H23" s="354"/>
      <c r="I23" s="354"/>
      <c r="J23" s="354"/>
      <c r="K23" s="354"/>
      <c r="L23" s="355"/>
    </row>
    <row r="24" spans="1:12" ht="24" customHeight="1" x14ac:dyDescent="0.15">
      <c r="A24" s="203"/>
      <c r="B24" s="204"/>
      <c r="C24" s="204"/>
      <c r="D24" s="204"/>
      <c r="E24" s="204"/>
      <c r="F24" s="204"/>
      <c r="G24" s="204"/>
      <c r="H24" s="204"/>
      <c r="I24" s="204"/>
      <c r="J24" s="204"/>
      <c r="K24" s="205" t="str">
        <f>K3</f>
        <v>2025年 6 月    日</v>
      </c>
      <c r="L24" s="206"/>
    </row>
    <row r="25" spans="1:12" ht="24" customHeight="1" x14ac:dyDescent="0.15">
      <c r="A25" s="203"/>
      <c r="B25" s="204"/>
      <c r="C25" s="204"/>
      <c r="D25" s="204"/>
      <c r="E25" s="204"/>
      <c r="F25" s="204"/>
      <c r="G25" s="204"/>
      <c r="H25" s="204"/>
      <c r="I25" s="204"/>
      <c r="J25" s="204"/>
      <c r="K25" s="205"/>
      <c r="L25" s="206"/>
    </row>
    <row r="26" spans="1:12" ht="24" customHeight="1" x14ac:dyDescent="0.15">
      <c r="A26" s="203"/>
      <c r="B26" s="356" t="s">
        <v>1103</v>
      </c>
      <c r="C26" s="356"/>
      <c r="D26" s="357">
        <f>E14</f>
        <v>0</v>
      </c>
      <c r="E26" s="357"/>
      <c r="F26" s="357"/>
      <c r="G26" s="357"/>
      <c r="H26" s="357"/>
      <c r="I26" s="357"/>
      <c r="J26" s="225"/>
      <c r="K26" s="204"/>
      <c r="L26" s="206"/>
    </row>
    <row r="27" spans="1:12" ht="24" customHeight="1" x14ac:dyDescent="0.15">
      <c r="A27" s="203"/>
      <c r="B27" s="344" t="s">
        <v>1104</v>
      </c>
      <c r="C27" s="344"/>
      <c r="D27" s="345">
        <f>E15</f>
        <v>0</v>
      </c>
      <c r="E27" s="345"/>
      <c r="F27" s="345"/>
      <c r="G27" s="345"/>
      <c r="H27" s="345"/>
      <c r="I27" s="345"/>
      <c r="J27" s="225" t="s">
        <v>1105</v>
      </c>
      <c r="K27" s="212"/>
      <c r="L27" s="206"/>
    </row>
    <row r="28" spans="1:12" ht="24" customHeight="1" x14ac:dyDescent="0.15">
      <c r="A28" s="203"/>
      <c r="B28" s="204"/>
      <c r="C28" s="204"/>
      <c r="D28" s="346"/>
      <c r="E28" s="346"/>
      <c r="F28" s="208"/>
      <c r="G28" s="208"/>
      <c r="H28" s="225"/>
      <c r="I28" s="208"/>
      <c r="J28" s="225"/>
      <c r="K28" s="212"/>
      <c r="L28" s="206"/>
    </row>
    <row r="29" spans="1:12" ht="24" customHeight="1" x14ac:dyDescent="0.15">
      <c r="A29" s="203"/>
      <c r="B29" s="204"/>
      <c r="C29" s="226" t="s">
        <v>1106</v>
      </c>
      <c r="D29" s="347">
        <f>J12</f>
        <v>0</v>
      </c>
      <c r="E29" s="347"/>
      <c r="F29" s="347"/>
      <c r="G29" s="347"/>
      <c r="H29" s="227" t="s">
        <v>1107</v>
      </c>
      <c r="I29" s="228"/>
      <c r="J29" s="225"/>
      <c r="K29" s="212"/>
      <c r="L29" s="206"/>
    </row>
    <row r="30" spans="1:12" ht="24" customHeight="1" x14ac:dyDescent="0.15">
      <c r="A30" s="203"/>
      <c r="B30" s="204"/>
      <c r="C30" s="226"/>
      <c r="D30" s="229"/>
      <c r="E30" s="229"/>
      <c r="F30" s="229"/>
      <c r="G30" s="229"/>
      <c r="H30" s="227"/>
      <c r="I30" s="228"/>
      <c r="J30" s="225"/>
      <c r="K30" s="212"/>
      <c r="L30" s="206"/>
    </row>
    <row r="31" spans="1:12" ht="24" customHeight="1" x14ac:dyDescent="0.15">
      <c r="A31" s="203"/>
      <c r="B31" s="204" t="s">
        <v>1111</v>
      </c>
      <c r="C31" s="204"/>
      <c r="D31" s="204"/>
      <c r="E31" s="204"/>
      <c r="F31" s="204"/>
      <c r="G31" s="204"/>
      <c r="H31" s="204"/>
      <c r="I31" s="204"/>
      <c r="J31" s="204"/>
      <c r="K31" s="204"/>
      <c r="L31" s="206"/>
    </row>
    <row r="32" spans="1:12" ht="24" customHeight="1" x14ac:dyDescent="0.15">
      <c r="A32" s="203"/>
      <c r="B32" s="230" t="s">
        <v>1112</v>
      </c>
      <c r="C32" s="230"/>
      <c r="D32" s="204"/>
      <c r="E32" s="212"/>
      <c r="F32" s="212"/>
      <c r="G32" s="212"/>
      <c r="I32" s="212"/>
      <c r="J32" s="212"/>
      <c r="K32" s="212"/>
      <c r="L32" s="206"/>
    </row>
    <row r="33" spans="1:12" ht="24" customHeight="1" x14ac:dyDescent="0.15">
      <c r="A33" s="203"/>
      <c r="B33" s="204"/>
      <c r="C33" s="204"/>
      <c r="D33" s="204"/>
      <c r="E33" s="204"/>
      <c r="F33" s="204"/>
      <c r="G33" s="204"/>
      <c r="H33" s="204"/>
      <c r="I33" s="204"/>
      <c r="J33" s="204"/>
      <c r="K33" s="204"/>
      <c r="L33" s="206"/>
    </row>
    <row r="34" spans="1:12" ht="24" customHeight="1" x14ac:dyDescent="0.15">
      <c r="A34" s="203"/>
      <c r="B34" s="204"/>
      <c r="C34" s="204"/>
      <c r="D34" s="204"/>
      <c r="E34" s="204"/>
      <c r="F34" s="204"/>
      <c r="G34" s="204"/>
      <c r="H34" s="204"/>
      <c r="I34" s="204"/>
      <c r="J34" s="204"/>
      <c r="K34" s="204"/>
      <c r="L34" s="206"/>
    </row>
    <row r="35" spans="1:12" ht="24" customHeight="1" x14ac:dyDescent="0.15">
      <c r="A35" s="203"/>
      <c r="B35" s="204"/>
      <c r="C35" s="212" t="s">
        <v>1100</v>
      </c>
      <c r="D35" s="204" t="s">
        <v>1101</v>
      </c>
      <c r="E35" s="204"/>
      <c r="F35" s="204"/>
      <c r="G35" s="204"/>
      <c r="H35" s="204"/>
      <c r="I35" s="204"/>
      <c r="J35" s="212" t="s">
        <v>1108</v>
      </c>
      <c r="L35" s="206"/>
    </row>
    <row r="36" spans="1:12" ht="24" customHeight="1" x14ac:dyDescent="0.15">
      <c r="A36" s="203"/>
      <c r="B36" s="204"/>
      <c r="C36" s="204"/>
      <c r="D36" s="204"/>
      <c r="E36" s="204"/>
      <c r="F36" s="204"/>
      <c r="G36" s="204"/>
      <c r="H36" s="220"/>
      <c r="I36" s="204"/>
      <c r="J36" s="204"/>
      <c r="K36" s="204"/>
      <c r="L36" s="206"/>
    </row>
    <row r="37" spans="1:12" ht="24" customHeight="1" x14ac:dyDescent="0.15">
      <c r="A37" s="221"/>
      <c r="B37" s="222"/>
      <c r="C37" s="222"/>
      <c r="D37" s="222"/>
      <c r="E37" s="222"/>
      <c r="F37" s="222"/>
      <c r="G37" s="222"/>
      <c r="H37" s="222"/>
      <c r="I37" s="222"/>
      <c r="J37" s="222"/>
      <c r="K37" s="222"/>
      <c r="L37" s="223"/>
    </row>
  </sheetData>
  <mergeCells count="17">
    <mergeCell ref="D10:E10"/>
    <mergeCell ref="A2:L2"/>
    <mergeCell ref="D6:E6"/>
    <mergeCell ref="D7:E7"/>
    <mergeCell ref="D8:E8"/>
    <mergeCell ref="D9:E9"/>
    <mergeCell ref="B27:C27"/>
    <mergeCell ref="D27:I27"/>
    <mergeCell ref="D28:E28"/>
    <mergeCell ref="D29:G29"/>
    <mergeCell ref="D11:E11"/>
    <mergeCell ref="A13:E13"/>
    <mergeCell ref="E14:K14"/>
    <mergeCell ref="E15:K15"/>
    <mergeCell ref="A23:L23"/>
    <mergeCell ref="B26:C26"/>
    <mergeCell ref="D26:I26"/>
  </mergeCells>
  <phoneticPr fontId="18"/>
  <printOptions horizontalCentered="1" verticalCentered="1"/>
  <pageMargins left="0.70866141732283472" right="0.70866141732283472" top="0.74803149606299213" bottom="0.74803149606299213" header="0.31496062992125984" footer="0.31496062992125984"/>
  <pageSetup paperSize="9" scale="96"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
  <sheetViews>
    <sheetView workbookViewId="0"/>
  </sheetViews>
  <sheetFormatPr defaultRowHeight="13.5" x14ac:dyDescent="0.15"/>
  <sheetData/>
  <phoneticPr fontId="18"/>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70C0"/>
  </sheetPr>
  <dimension ref="A1:BO138"/>
  <sheetViews>
    <sheetView zoomScale="60" zoomScaleNormal="60" workbookViewId="0">
      <selection activeCell="T44" sqref="T44"/>
    </sheetView>
  </sheetViews>
  <sheetFormatPr defaultRowHeight="13.5" x14ac:dyDescent="0.15"/>
  <cols>
    <col min="1" max="3" width="4.5" customWidth="1"/>
    <col min="4" max="4" width="6.25" customWidth="1"/>
    <col min="5" max="5" width="12.25" customWidth="1"/>
    <col min="6" max="6" width="11.375" customWidth="1"/>
    <col min="7" max="7" width="4.5" customWidth="1"/>
    <col min="8" max="8" width="11.125" customWidth="1"/>
    <col min="9" max="9" width="5" customWidth="1"/>
    <col min="10" max="10" width="4.375" customWidth="1"/>
    <col min="11" max="11" width="5.625" customWidth="1"/>
    <col min="12" max="12" width="13.375" customWidth="1"/>
    <col min="13" max="13" width="12.5" customWidth="1"/>
    <col min="14" max="14" width="5.875" customWidth="1"/>
    <col min="15" max="21" width="10.25" customWidth="1"/>
    <col min="22" max="22" width="4.875" customWidth="1"/>
    <col min="23" max="23" width="6.5" style="69" customWidth="1"/>
    <col min="24" max="24" width="11.75" style="69" customWidth="1"/>
    <col min="25" max="25" width="12.5" style="69" customWidth="1"/>
    <col min="26" max="26" width="5" style="69" customWidth="1"/>
    <col min="27" max="33" width="10.875" style="69" customWidth="1"/>
    <col min="35" max="37" width="4.5" customWidth="1"/>
    <col min="38" max="38" width="6.25" customWidth="1"/>
    <col min="39" max="39" width="12.25" customWidth="1"/>
    <col min="40" max="40" width="11.375" customWidth="1"/>
    <col min="41" max="41" width="4.5" customWidth="1"/>
    <col min="42" max="42" width="11.125" customWidth="1"/>
    <col min="43" max="43" width="5" customWidth="1"/>
    <col min="44" max="44" width="4.375" customWidth="1"/>
    <col min="45" max="45" width="5.625" customWidth="1"/>
    <col min="46" max="46" width="13.375" customWidth="1"/>
    <col min="47" max="47" width="12.5" customWidth="1"/>
    <col min="48" max="48" width="5.875" customWidth="1"/>
    <col min="49" max="55" width="10.25" customWidth="1"/>
    <col min="56" max="56" width="4.875" customWidth="1"/>
    <col min="57" max="57" width="6.5" style="69" customWidth="1"/>
    <col min="58" max="58" width="11.75" style="69" customWidth="1"/>
    <col min="59" max="59" width="12.5" style="69" customWidth="1"/>
    <col min="60" max="60" width="5" style="69" customWidth="1"/>
    <col min="61" max="67" width="10.875" style="69" customWidth="1"/>
  </cols>
  <sheetData>
    <row r="1" spans="1:67" x14ac:dyDescent="0.15">
      <c r="C1" t="s">
        <v>260</v>
      </c>
      <c r="D1" t="s">
        <v>261</v>
      </c>
      <c r="E1" t="s">
        <v>262</v>
      </c>
      <c r="F1" t="s">
        <v>263</v>
      </c>
      <c r="G1" t="s">
        <v>268</v>
      </c>
      <c r="H1" t="s">
        <v>264</v>
      </c>
      <c r="K1" t="s">
        <v>261</v>
      </c>
      <c r="L1" t="s">
        <v>262</v>
      </c>
      <c r="M1" t="s">
        <v>263</v>
      </c>
      <c r="N1" t="s">
        <v>268</v>
      </c>
      <c r="O1" t="s">
        <v>265</v>
      </c>
      <c r="P1" t="s">
        <v>266</v>
      </c>
      <c r="Q1" t="s">
        <v>267</v>
      </c>
      <c r="R1" t="s">
        <v>555</v>
      </c>
      <c r="S1" t="s">
        <v>556</v>
      </c>
      <c r="T1" t="s">
        <v>275</v>
      </c>
      <c r="U1" t="s">
        <v>277</v>
      </c>
      <c r="W1" s="69" t="s">
        <v>261</v>
      </c>
      <c r="X1" s="69" t="s">
        <v>262</v>
      </c>
      <c r="Y1" s="69" t="s">
        <v>263</v>
      </c>
      <c r="Z1" s="69" t="s">
        <v>268</v>
      </c>
      <c r="AA1" s="69" t="s">
        <v>265</v>
      </c>
      <c r="AB1" s="69" t="s">
        <v>266</v>
      </c>
      <c r="AC1" s="69" t="s">
        <v>267</v>
      </c>
      <c r="AD1" s="69" t="s">
        <v>555</v>
      </c>
      <c r="AE1" s="69" t="s">
        <v>556</v>
      </c>
      <c r="AF1" s="69" t="s">
        <v>274</v>
      </c>
      <c r="AG1" s="69" t="s">
        <v>276</v>
      </c>
      <c r="AK1" t="s">
        <v>260</v>
      </c>
      <c r="AL1" t="s">
        <v>261</v>
      </c>
      <c r="AM1" t="s">
        <v>262</v>
      </c>
      <c r="AN1" t="s">
        <v>263</v>
      </c>
      <c r="AO1" t="s">
        <v>268</v>
      </c>
      <c r="AP1" t="s">
        <v>264</v>
      </c>
      <c r="AS1" t="s">
        <v>261</v>
      </c>
      <c r="AT1" t="s">
        <v>262</v>
      </c>
      <c r="AU1" t="s">
        <v>263</v>
      </c>
      <c r="AV1" t="s">
        <v>268</v>
      </c>
      <c r="AW1" t="s">
        <v>265</v>
      </c>
      <c r="AX1" t="s">
        <v>266</v>
      </c>
      <c r="AY1" t="s">
        <v>267</v>
      </c>
      <c r="AZ1" t="s">
        <v>555</v>
      </c>
      <c r="BA1" t="s">
        <v>556</v>
      </c>
      <c r="BB1" t="s">
        <v>275</v>
      </c>
      <c r="BC1" t="s">
        <v>277</v>
      </c>
      <c r="BE1" s="69" t="s">
        <v>261</v>
      </c>
      <c r="BF1" s="69" t="s">
        <v>262</v>
      </c>
      <c r="BG1" s="69" t="s">
        <v>263</v>
      </c>
      <c r="BH1" s="69" t="s">
        <v>268</v>
      </c>
      <c r="BI1" s="69" t="s">
        <v>265</v>
      </c>
      <c r="BJ1" s="69" t="s">
        <v>266</v>
      </c>
      <c r="BK1" s="69" t="s">
        <v>267</v>
      </c>
      <c r="BL1" s="69" t="s">
        <v>555</v>
      </c>
      <c r="BM1" s="69" t="s">
        <v>556</v>
      </c>
      <c r="BN1" s="69" t="s">
        <v>274</v>
      </c>
      <c r="BO1" s="69" t="s">
        <v>276</v>
      </c>
    </row>
    <row r="2" spans="1:67" x14ac:dyDescent="0.15">
      <c r="A2" s="70">
        <v>1</v>
      </c>
      <c r="B2" t="str">
        <f>IF(D2="","",COUNTIF($D$2:D2,D2))</f>
        <v/>
      </c>
      <c r="C2" t="str">
        <f>A2&amp;B2</f>
        <v>1</v>
      </c>
      <c r="D2" t="str">
        <f>IF(個人種目入力!G7="女",個人種目入力!B7,"")</f>
        <v/>
      </c>
      <c r="E2" t="str">
        <f>IF(ISNUMBER(D2),個人種目入力!C7,"")</f>
        <v/>
      </c>
      <c r="F2" t="str">
        <f>IF(ISNUMBER(D2),個人種目入力!D7,"")</f>
        <v/>
      </c>
      <c r="G2" t="str">
        <f>IF(ISNUMBER(D2),個人種目入力!F7,"")</f>
        <v/>
      </c>
      <c r="H2" t="str">
        <f>IF(ISNUMBER(D2),個人種目入力!H7,"")</f>
        <v/>
      </c>
      <c r="J2">
        <f>A2</f>
        <v>1</v>
      </c>
      <c r="K2" t="str">
        <f>IF(ISNA(VLOOKUP(J2,$A$2:$H$138,4,0)),"",VLOOKUP(J2,$A$2:$H$138,4,0))</f>
        <v/>
      </c>
      <c r="L2" t="str">
        <f>IF(ISNA(VLOOKUP(J2,$A$2:$H$138,5,0)),"",VLOOKUP(J2,$A$2:$H$138,5,0))</f>
        <v/>
      </c>
      <c r="M2" t="str">
        <f>IF(ISNA(VLOOKUP(J2,$A$2:$H$138,6,0)),"",VLOOKUP(J2,$A$2:$H$138,6,0))</f>
        <v/>
      </c>
      <c r="N2" t="str">
        <f>IF(ISNA(VLOOKUP(J2,$A$2:$H$138,7,0)),"",VLOOKUP(J2,$A$2:$H$138,7,0))</f>
        <v/>
      </c>
      <c r="O2" t="str">
        <f>IF(ISNA(VLOOKUP($J2&amp;COLUMN()-14,$C$2:$H$138,6,0)),"",VLOOKUP($J2&amp;COLUMN()-14,$C$2:$H$138,6,0))</f>
        <v/>
      </c>
      <c r="P2" t="str">
        <f>IF(ISNA(VLOOKUP($J2&amp;COLUMN()-14,$C$2:$H$138,6,0)),"",VLOOKUP($J2&amp;COLUMN()-14,$C$2:$H$138,6,0))</f>
        <v/>
      </c>
      <c r="Q2" t="str">
        <f>IF(ISNA(VLOOKUP($J2&amp;COLUMN()-14,$C$2:$H$138,6,0)),"",VLOOKUP($J2&amp;COLUMN()-14,$C$2:$H$138,6,0))</f>
        <v/>
      </c>
      <c r="R2" t="str">
        <f t="shared" ref="R2:S2" si="0">IF(ISNA(VLOOKUP($J2&amp;COLUMN()-14,$C$2:$H$138,6,0)),"",VLOOKUP($J2&amp;COLUMN()-14,$C$2:$H$138,6,0))</f>
        <v/>
      </c>
      <c r="S2" t="str">
        <f t="shared" si="0"/>
        <v/>
      </c>
      <c r="T2" t="str">
        <f>IF(ISNA(VLOOKUP($J2&amp;COLUMN()-14,$C$127:$H$138,6,0)),"",VLOOKUP($J2&amp;COLUMN()-14,$C$127:$H$138,6,0))</f>
        <v/>
      </c>
      <c r="U2" t="str">
        <f>IF(ISNA(VLOOKUP($J2&amp;COLUMN()-14,$C$127:$H$138,6,0)),"",VLOOKUP($J2&amp;COLUMN()-14,$C$127:$H$138,6,0))</f>
        <v/>
      </c>
      <c r="W2" s="69" t="str">
        <f>IF(ISERR(SMALL($K$2:$K$51,1)),"",(SMALL($K$2:$K$51,1)))</f>
        <v/>
      </c>
      <c r="X2" s="69" t="str">
        <f>IF(ISERROR(VLOOKUP($W2,$K$2:$U$51,2,FALSE)),"",VLOOKUP($W2,$K$2:$U$51,2,FALSE))</f>
        <v/>
      </c>
      <c r="Y2" s="69" t="str">
        <f>IF(ISERROR(VLOOKUP($W2,$K$2:$U$51,3,FALSE)),"",VLOOKUP($W2,$K$2:$U$51,3,FALSE))</f>
        <v/>
      </c>
      <c r="Z2" s="69" t="str">
        <f>IF(ISERROR(VLOOKUP($W2,$K$2:$U$51,4,FALSE)),"",VLOOKUP($W2,$K$2:$U$51,4,FALSE))</f>
        <v/>
      </c>
      <c r="AA2" s="69" t="str">
        <f>IF(ISERROR(VLOOKUP($W2,$K$2:$U$51,5,FALSE)),"",VLOOKUP($W2,$K$2:$U$51,5,FALSE))</f>
        <v/>
      </c>
      <c r="AB2" s="69" t="str">
        <f>IF(ISERROR(VLOOKUP($W2,$K$2:$U$51,6,FALSE)),"",VLOOKUP($W2,$K$2:$U$51,6,FALSE))</f>
        <v/>
      </c>
      <c r="AC2" s="69" t="str">
        <f>IF(ISERROR(VLOOKUP($W2,$K$2:$U$51,7,FALSE)),"",VLOOKUP($W2,$K$2:$U$51,7,FALSE))</f>
        <v/>
      </c>
      <c r="AD2" s="69" t="str">
        <f>IF(ISERROR(VLOOKUP($W2,$K$2:$U$51,8,FALSE)),"",VLOOKUP($W2,$K$2:$U$51,8,FALSE))</f>
        <v/>
      </c>
      <c r="AE2" s="69" t="str">
        <f>IF(ISERROR(VLOOKUP($W2,$K$2:$U$51,9,FALSE)),"",VLOOKUP($W2,$K$2:$U$51,9,FALSE))</f>
        <v/>
      </c>
      <c r="AF2" s="69" t="str">
        <f>IF(ISERROR(VLOOKUP($W2,$K$2:$U$51,10,FALSE)),"",VLOOKUP($W2,$K$2:$U$51,10,FALSE))</f>
        <v/>
      </c>
      <c r="AG2" s="69" t="str">
        <f>IF(ISERROR(VLOOKUP($W2,$K$2:$U$51,11,FALSE)),"",VLOOKUP($W2,$K$2:$U$51,11,FALSE))</f>
        <v/>
      </c>
      <c r="AI2" s="70">
        <v>1</v>
      </c>
      <c r="AJ2" t="str">
        <f>IF(AL2="","",COUNTIF($AL$2:AL2,AL2))</f>
        <v/>
      </c>
      <c r="AK2" t="str">
        <f>AI2&amp;AJ2</f>
        <v>1</v>
      </c>
      <c r="AL2" t="str">
        <f>IF(個人種目入力!G7="男",個人種目入力!B7,"")</f>
        <v/>
      </c>
      <c r="AM2" t="str">
        <f>IF(ISNUMBER(AL2),個人種目入力!C7,"")</f>
        <v/>
      </c>
      <c r="AN2" t="str">
        <f>IF(ISNUMBER(AL2),個人種目入力!D7,"")</f>
        <v/>
      </c>
      <c r="AO2" t="str">
        <f>IF(ISNUMBER(AL2),個人種目入力!F7,"")</f>
        <v/>
      </c>
      <c r="AP2" t="str">
        <f>IF(ISNUMBER(AL2),個人種目入力!H7,"")</f>
        <v/>
      </c>
      <c r="AR2">
        <f>AI2</f>
        <v>1</v>
      </c>
      <c r="AS2" t="str">
        <f>IF(ISNA(VLOOKUP(AR2,$AI$2:$AP$138,4,0)),"",VLOOKUP(AR2,$AI$2:$AP$138,4,0))</f>
        <v/>
      </c>
      <c r="AT2" t="str">
        <f>IF(ISNA(VLOOKUP(AR2,$AI$2:$AP$138,5,0)),"",VLOOKUP(AR2,$AI$2:$AP$138,5,0))</f>
        <v/>
      </c>
      <c r="AU2" t="str">
        <f>IF(ISNA(VLOOKUP(AR2,$AI$2:$AP$138,6,0)),"",VLOOKUP(AR2,$AI$2:$AP$138,6,0))</f>
        <v/>
      </c>
      <c r="AV2" t="str">
        <f>IF(ISNA(VLOOKUP(AR2,$AI$2:$AP$138,7,0)),"",VLOOKUP(AR2,$AI$2:$AP$138,7,0))</f>
        <v/>
      </c>
      <c r="AW2" t="str">
        <f>IF(ISNA(VLOOKUP($AR2&amp;COLUMN()-48,$AK$2:$AP$138,6,0)),"",VLOOKUP($AR2&amp;COLUMN()-48,$AK$2:$AP$138,6,0))</f>
        <v/>
      </c>
      <c r="AX2" t="str">
        <f t="shared" ref="AX2:BC17" si="1">IF(ISNA(VLOOKUP($AR2&amp;COLUMN()-48,$AK$2:$AP$138,6,0)),"",VLOOKUP($AR2&amp;COLUMN()-48,$AK$2:$AP$138,6,0))</f>
        <v/>
      </c>
      <c r="AY2" t="str">
        <f t="shared" si="1"/>
        <v/>
      </c>
      <c r="AZ2" t="str">
        <f t="shared" si="1"/>
        <v/>
      </c>
      <c r="BA2" t="str">
        <f t="shared" si="1"/>
        <v/>
      </c>
      <c r="BB2" t="str">
        <f t="shared" si="1"/>
        <v/>
      </c>
      <c r="BC2" t="str">
        <f t="shared" si="1"/>
        <v/>
      </c>
      <c r="BE2" s="69" t="str">
        <f>IF(ISERR(SMALL($AS$2:$AS$51,1)),"",(SMALL($AS$2:$AS$51,1)))</f>
        <v/>
      </c>
      <c r="BF2" s="69" t="str">
        <f>IF(ISERROR(VLOOKUP($BE2,$AS$2:$BC$51,2,FALSE)),"",VLOOKUP($BE2,$AS$2:$BC$51,2,FALSE))</f>
        <v/>
      </c>
      <c r="BG2" s="69" t="str">
        <f>IF(ISERROR(VLOOKUP($BE2,$AS$2:$BC$51,3,FALSE)),"",VLOOKUP($BE2,$AS$2:$BC$51,3,FALSE))</f>
        <v/>
      </c>
      <c r="BH2" s="69" t="str">
        <f>IF(ISERROR(VLOOKUP($BE2,$AS$2:$BC$51,4,FALSE)),"",VLOOKUP($BE2,$AS$2:$BC$51,4,FALSE))</f>
        <v/>
      </c>
      <c r="BI2" s="69" t="str">
        <f>IF(ISERROR(VLOOKUP($BE2,$AS$2:$BC$51,5,FALSE)),"",VLOOKUP($BE2,$AS$2:$BC$51,5,FALSE))</f>
        <v/>
      </c>
      <c r="BJ2" s="69" t="str">
        <f>IF(ISERROR(VLOOKUP($BE2,$AS$2:$BC$51,6,FALSE)),"",VLOOKUP($BE2,$AS$2:$BC$51,6,FALSE))</f>
        <v/>
      </c>
      <c r="BK2" s="69" t="str">
        <f>IF(ISERROR(VLOOKUP($BE2,$AS$2:$BC$51,7,FALSE)),"",VLOOKUP($BE2,$AS$2:$BC$51,7,FALSE))</f>
        <v/>
      </c>
      <c r="BL2" s="69" t="str">
        <f>IF(ISERROR(VLOOKUP($BE2,$AS$2:$BC$51,8,FALSE)),"",VLOOKUP($BE2,$AS$2:$BC$51,8,FALSE))</f>
        <v/>
      </c>
      <c r="BM2" s="69" t="str">
        <f>IF(ISERROR(VLOOKUP($BE2,$AS$2:$BC$51,9,FALSE)),"",VLOOKUP($BE2,$AS$2:$BC$51,9,FALSE))</f>
        <v/>
      </c>
      <c r="BN2" s="69" t="str">
        <f>IF(ISERROR(VLOOKUP($BE2,$AS$2:$BC$51,10,FALSE)),"",VLOOKUP($BE2,$AS$2:$BC$51,10,FALSE))</f>
        <v/>
      </c>
      <c r="BO2" s="69" t="str">
        <f>IF(ISERROR(VLOOKUP($BE2,$AS$2:$BC$51,11,FALSE)),"",VLOOKUP($BE2,$AS$2:$BC$51,11,FALSE))</f>
        <v/>
      </c>
    </row>
    <row r="3" spans="1:67" x14ac:dyDescent="0.15">
      <c r="A3" t="str">
        <f>IF(D3="","",IF(COUNTIF($D$2:D3,D3)=1,MAX($A$2:A2)+1,INDEX($A$2:A2,MATCH(D3,$D$2:D2,0),1)))</f>
        <v/>
      </c>
      <c r="B3" t="str">
        <f>IF(D3="","",COUNTIF($D$2:D3,D3))</f>
        <v/>
      </c>
      <c r="C3" t="str">
        <f t="shared" ref="C3:C7" si="2">A3&amp;B3</f>
        <v/>
      </c>
      <c r="D3" t="str">
        <f>IF(個人種目入力!G8="女",個人種目入力!B8,"")</f>
        <v/>
      </c>
      <c r="E3" t="str">
        <f>IF(ISNUMBER(D3),個人種目入力!C8,"")</f>
        <v/>
      </c>
      <c r="F3" t="str">
        <f>IF(ISNUMBER(D3),個人種目入力!D8,"")</f>
        <v/>
      </c>
      <c r="G3" t="str">
        <f>IF(ISNUMBER(D3),個人種目入力!F8,"")</f>
        <v/>
      </c>
      <c r="H3" t="str">
        <f>IF(ISNUMBER(D3),個人種目入力!H8,"")</f>
        <v/>
      </c>
      <c r="J3">
        <f>J2+1</f>
        <v>2</v>
      </c>
      <c r="K3" t="str">
        <f t="shared" ref="K3:K51" si="3">IF(ISNA(VLOOKUP(J3,$A$2:$H$138,4,0)),"",VLOOKUP(J3,$A$2:$H$138,4,0))</f>
        <v/>
      </c>
      <c r="L3" t="str">
        <f t="shared" ref="L3:L51" si="4">IF(ISNA(VLOOKUP(J3,$A$2:$H$138,5,0)),"",VLOOKUP(J3,$A$2:$H$138,5,0))</f>
        <v/>
      </c>
      <c r="M3" t="str">
        <f t="shared" ref="M3:M51" si="5">IF(ISNA(VLOOKUP(J3,$A$2:$H$138,6,0)),"",VLOOKUP(J3,$A$2:$H$138,6,0))</f>
        <v/>
      </c>
      <c r="N3" t="str">
        <f t="shared" ref="N3:N51" si="6">IF(ISNA(VLOOKUP(J3,$A$2:$H$138,7,0)),"",VLOOKUP(J3,$A$2:$H$138,7,0))</f>
        <v/>
      </c>
      <c r="O3" t="str">
        <f t="shared" ref="O3:S34" si="7">IF(ISNA(VLOOKUP($J3&amp;COLUMN()-14,$C$2:$H$138,6,0)),"",VLOOKUP($J3&amp;COLUMN()-14,$C$2:$H$138,6,0))</f>
        <v/>
      </c>
      <c r="P3" t="str">
        <f t="shared" si="7"/>
        <v/>
      </c>
      <c r="Q3" t="str">
        <f t="shared" si="7"/>
        <v/>
      </c>
      <c r="R3" t="str">
        <f t="shared" si="7"/>
        <v/>
      </c>
      <c r="S3" t="str">
        <f t="shared" si="7"/>
        <v/>
      </c>
      <c r="T3" t="str">
        <f t="shared" ref="T3:U34" si="8">IF(ISNA(VLOOKUP($J3&amp;COLUMN()-14,$C$127:$H$138,6,0)),"",VLOOKUP($J3&amp;COLUMN()-14,$C$127:$H$138,6,0))</f>
        <v/>
      </c>
      <c r="U3" t="str">
        <f t="shared" si="8"/>
        <v/>
      </c>
      <c r="W3" s="69" t="str">
        <f>IF(ISERR(SMALL($K$2:$K$51,2)),"",(SMALL($K$2:$K$51,2)))</f>
        <v/>
      </c>
      <c r="X3" s="69" t="str">
        <f t="shared" ref="X3:X57" si="9">IF(ISERROR(VLOOKUP($W3,$K$2:$U$51,2,FALSE)),"",VLOOKUP($W3,$K$2:$U$51,2,FALSE))</f>
        <v/>
      </c>
      <c r="Y3" s="69" t="str">
        <f t="shared" ref="Y3:Y57" si="10">IF(ISERROR(VLOOKUP($W3,$K$2:$U$51,3,FALSE)),"",VLOOKUP($W3,$K$2:$U$51,3,FALSE))</f>
        <v/>
      </c>
      <c r="Z3" s="69" t="str">
        <f t="shared" ref="Z3:Z57" si="11">IF(ISERROR(VLOOKUP($W3,$K$2:$U$51,4,FALSE)),"",VLOOKUP($W3,$K$2:$U$51,4,FALSE))</f>
        <v/>
      </c>
      <c r="AA3" s="69" t="str">
        <f t="shared" ref="AA3:AA57" si="12">IF(ISERROR(VLOOKUP($W3,$K$2:$U$51,5,FALSE)),"",VLOOKUP($W3,$K$2:$U$51,5,FALSE))</f>
        <v/>
      </c>
      <c r="AB3" s="69" t="str">
        <f t="shared" ref="AB3:AB57" si="13">IF(ISERROR(VLOOKUP($W3,$K$2:$U$51,6,FALSE)),"",VLOOKUP($W3,$K$2:$U$51,6,FALSE))</f>
        <v/>
      </c>
      <c r="AC3" s="69" t="str">
        <f t="shared" ref="AC3:AC57" si="14">IF(ISERROR(VLOOKUP($W3,$K$2:$U$51,7,FALSE)),"",VLOOKUP($W3,$K$2:$U$51,7,FALSE))</f>
        <v/>
      </c>
      <c r="AD3" s="69" t="str">
        <f t="shared" ref="AD3:AD51" si="15">IF(ISERROR(VLOOKUP($W3,$K$2:$U$51,8,FALSE)),"",VLOOKUP($W3,$K$2:$U$51,8,FALSE))</f>
        <v/>
      </c>
      <c r="AE3" s="69" t="str">
        <f t="shared" ref="AE3:AE51" si="16">IF(ISERROR(VLOOKUP($W3,$K$2:$U$51,9,FALSE)),"",VLOOKUP($W3,$K$2:$U$51,9,FALSE))</f>
        <v/>
      </c>
      <c r="AF3" s="69" t="str">
        <f t="shared" ref="AF3:AF51" si="17">IF(ISERROR(VLOOKUP($W3,$K$2:$U$51,10,FALSE)),"",VLOOKUP($W3,$K$2:$U$51,10,FALSE))</f>
        <v/>
      </c>
      <c r="AG3" s="69" t="str">
        <f t="shared" ref="AG3:AG51" si="18">IF(ISERROR(VLOOKUP($W3,$K$2:$U$51,11,FALSE)),"",VLOOKUP($W3,$K$2:$U$51,11,FALSE))</f>
        <v/>
      </c>
      <c r="AI3" t="str">
        <f>IF(AL3="","",IF(COUNTIF($AL$2:AL3,AL3)=1,MAX($AI$2:AI2)+1,INDEX($AI$2:AI2,MATCH(AL3,$AL$2:AL2,0),1)))</f>
        <v/>
      </c>
      <c r="AJ3" t="str">
        <f>IF(AL3="","",COUNTIF($AL$2:AL3,AL3))</f>
        <v/>
      </c>
      <c r="AK3" t="str">
        <f t="shared" ref="AK3:AK66" si="19">AI3&amp;AJ3</f>
        <v/>
      </c>
      <c r="AL3" t="str">
        <f>IF(個人種目入力!G8="男",個人種目入力!B8,"")</f>
        <v/>
      </c>
      <c r="AM3" t="str">
        <f>IF(ISNUMBER(AL3),個人種目入力!C8,"")</f>
        <v/>
      </c>
      <c r="AN3" t="str">
        <f>IF(ISNUMBER(AL3),個人種目入力!D8,"")</f>
        <v/>
      </c>
      <c r="AO3" t="str">
        <f>IF(ISNUMBER(AL3),個人種目入力!F8,"")</f>
        <v/>
      </c>
      <c r="AP3" t="str">
        <f>IF(ISNUMBER(AL3),個人種目入力!H8,"")</f>
        <v/>
      </c>
      <c r="AR3">
        <f>AR2+1</f>
        <v>2</v>
      </c>
      <c r="AS3" t="str">
        <f t="shared" ref="AS3:AS51" si="20">IF(ISNA(VLOOKUP(AR3,$AI$2:$AP$138,4,0)),"",VLOOKUP(AR3,$AI$2:$AP$138,4,0))</f>
        <v/>
      </c>
      <c r="AT3" t="str">
        <f t="shared" ref="AT3:AT51" si="21">IF(ISNA(VLOOKUP(AR3,$AI$2:$AP$138,5,0)),"",VLOOKUP(AR3,$AI$2:$AP$138,5,0))</f>
        <v/>
      </c>
      <c r="AU3" t="str">
        <f t="shared" ref="AU3:AU51" si="22">IF(ISNA(VLOOKUP(AR3,$AI$2:$AP$138,6,0)),"",VLOOKUP(AR3,$AI$2:$AP$138,6,0))</f>
        <v/>
      </c>
      <c r="AV3" t="str">
        <f t="shared" ref="AV3:AV51" si="23">IF(ISNA(VLOOKUP(AR3,$AI$2:$AP$138,7,0)),"",VLOOKUP(AR3,$AI$2:$AP$138,7,0))</f>
        <v/>
      </c>
      <c r="AW3" t="str">
        <f t="shared" ref="AW3:BC34" si="24">IF(ISNA(VLOOKUP($AR3&amp;COLUMN()-48,$AK$2:$AP$138,6,0)),"",VLOOKUP($AR3&amp;COLUMN()-48,$AK$2:$AP$138,6,0))</f>
        <v/>
      </c>
      <c r="AX3" t="str">
        <f t="shared" si="1"/>
        <v/>
      </c>
      <c r="AY3" t="str">
        <f t="shared" si="1"/>
        <v/>
      </c>
      <c r="AZ3" t="str">
        <f t="shared" si="1"/>
        <v/>
      </c>
      <c r="BA3" t="str">
        <f t="shared" si="1"/>
        <v/>
      </c>
      <c r="BB3" t="str">
        <f t="shared" si="1"/>
        <v/>
      </c>
      <c r="BC3" t="str">
        <f t="shared" si="1"/>
        <v/>
      </c>
      <c r="BE3" s="69" t="str">
        <f>IF(ISERR(SMALL($AS$2:$AS$51,2)),"",(SMALL($AS$2:$AS$51,2)))</f>
        <v/>
      </c>
      <c r="BF3" s="69" t="str">
        <f t="shared" ref="BF3:BF57" si="25">IF(ISERROR(VLOOKUP($BE3,$AS$2:$BC$51,2,FALSE)),"",VLOOKUP($BE3,$AS$2:$BC$51,2,FALSE))</f>
        <v/>
      </c>
      <c r="BG3" s="69" t="str">
        <f t="shared" ref="BG3:BG57" si="26">IF(ISERROR(VLOOKUP($BE3,$AS$2:$BC$51,3,FALSE)),"",VLOOKUP($BE3,$AS$2:$BC$51,3,FALSE))</f>
        <v/>
      </c>
      <c r="BH3" s="69" t="str">
        <f t="shared" ref="BH3:BH57" si="27">IF(ISERROR(VLOOKUP($BE3,$AS$2:$BC$51,4,FALSE)),"",VLOOKUP($BE3,$AS$2:$BC$51,4,FALSE))</f>
        <v/>
      </c>
      <c r="BI3" s="69" t="str">
        <f t="shared" ref="BI3:BI51" si="28">IF(ISERROR(VLOOKUP($BE3,$AS$2:$BC$51,5,FALSE)),"",VLOOKUP($BE3,$AS$2:$BC$51,5,FALSE))</f>
        <v/>
      </c>
      <c r="BJ3" s="69" t="str">
        <f t="shared" ref="BJ3:BJ51" si="29">IF(ISERROR(VLOOKUP($BE3,$AS$2:$BC$51,6,FALSE)),"",VLOOKUP($BE3,$AS$2:$BC$51,6,FALSE))</f>
        <v/>
      </c>
      <c r="BK3" s="69" t="str">
        <f t="shared" ref="BK3:BK51" si="30">IF(ISERROR(VLOOKUP($BE3,$AS$2:$BC$51,7,FALSE)),"",VLOOKUP($BE3,$AS$2:$BC$51,7,FALSE))</f>
        <v/>
      </c>
      <c r="BL3" s="69" t="str">
        <f t="shared" ref="BL3:BL51" si="31">IF(ISERROR(VLOOKUP($BE3,$AS$2:$BC$51,8,FALSE)),"",VLOOKUP($BE3,$AS$2:$BC$51,8,FALSE))</f>
        <v/>
      </c>
      <c r="BM3" s="69" t="str">
        <f t="shared" ref="BM3:BM51" si="32">IF(ISERROR(VLOOKUP($BE3,$AS$2:$BC$51,9,FALSE)),"",VLOOKUP($BE3,$AS$2:$BC$51,9,FALSE))</f>
        <v/>
      </c>
      <c r="BN3" s="69" t="str">
        <f t="shared" ref="BN3:BN51" si="33">IF(ISERROR(VLOOKUP($BE3,$AS$2:$BC$51,10,FALSE)),"",VLOOKUP($BE3,$AS$2:$BC$51,10,FALSE))</f>
        <v/>
      </c>
      <c r="BO3" s="69" t="str">
        <f t="shared" ref="BO3:BO51" si="34">IF(ISERROR(VLOOKUP($BE3,$AS$2:$BC$51,11,FALSE)),"",VLOOKUP($BE3,$AS$2:$BC$51,11,FALSE))</f>
        <v/>
      </c>
    </row>
    <row r="4" spans="1:67" x14ac:dyDescent="0.15">
      <c r="A4" t="str">
        <f>IF(D4="","",IF(COUNTIF($D$2:D4,D4)=1,MAX($A$2:A3)+1,INDEX($A$2:A3,MATCH(D4,$D$2:D3,0),1)))</f>
        <v/>
      </c>
      <c r="B4" t="str">
        <f>IF(D4="","",COUNTIF($D$2:D4,D4))</f>
        <v/>
      </c>
      <c r="C4" t="str">
        <f t="shared" si="2"/>
        <v/>
      </c>
      <c r="D4" t="str">
        <f>IF(個人種目入力!G9="女",個人種目入力!B9,"")</f>
        <v/>
      </c>
      <c r="E4" t="str">
        <f>IF(ISNUMBER(D4),個人種目入力!C9,"")</f>
        <v/>
      </c>
      <c r="F4" t="str">
        <f>IF(ISNUMBER(D4),個人種目入力!D9,"")</f>
        <v/>
      </c>
      <c r="G4" t="str">
        <f>IF(ISNUMBER(D4),個人種目入力!F9,"")</f>
        <v/>
      </c>
      <c r="H4" t="str">
        <f>IF(ISNUMBER(D4),個人種目入力!H9,"")</f>
        <v/>
      </c>
      <c r="J4">
        <f t="shared" ref="J4:J51" si="35">J3+1</f>
        <v>3</v>
      </c>
      <c r="K4" t="str">
        <f t="shared" si="3"/>
        <v/>
      </c>
      <c r="L4" t="str">
        <f t="shared" si="4"/>
        <v/>
      </c>
      <c r="M4" t="str">
        <f t="shared" si="5"/>
        <v/>
      </c>
      <c r="N4" t="str">
        <f t="shared" si="6"/>
        <v/>
      </c>
      <c r="O4" t="str">
        <f t="shared" si="7"/>
        <v/>
      </c>
      <c r="P4" t="str">
        <f t="shared" si="7"/>
        <v/>
      </c>
      <c r="Q4" t="str">
        <f t="shared" si="7"/>
        <v/>
      </c>
      <c r="R4" t="str">
        <f t="shared" si="7"/>
        <v/>
      </c>
      <c r="S4" t="str">
        <f t="shared" si="7"/>
        <v/>
      </c>
      <c r="T4" t="str">
        <f t="shared" si="8"/>
        <v/>
      </c>
      <c r="U4" t="str">
        <f t="shared" si="8"/>
        <v/>
      </c>
      <c r="W4" s="69" t="str">
        <f>IF(ISERR(SMALL($K$2:$K$51,3)),"",(SMALL($K$2:$K$51,3)))</f>
        <v/>
      </c>
      <c r="X4" s="69" t="str">
        <f t="shared" si="9"/>
        <v/>
      </c>
      <c r="Y4" s="69" t="str">
        <f t="shared" si="10"/>
        <v/>
      </c>
      <c r="Z4" s="69" t="str">
        <f t="shared" si="11"/>
        <v/>
      </c>
      <c r="AA4" s="69" t="str">
        <f t="shared" si="12"/>
        <v/>
      </c>
      <c r="AB4" s="69" t="str">
        <f t="shared" si="13"/>
        <v/>
      </c>
      <c r="AC4" s="69" t="str">
        <f t="shared" si="14"/>
        <v/>
      </c>
      <c r="AD4" s="69" t="str">
        <f t="shared" si="15"/>
        <v/>
      </c>
      <c r="AE4" s="69" t="str">
        <f t="shared" si="16"/>
        <v/>
      </c>
      <c r="AF4" s="69" t="str">
        <f t="shared" si="17"/>
        <v/>
      </c>
      <c r="AG4" s="69" t="str">
        <f t="shared" si="18"/>
        <v/>
      </c>
      <c r="AI4" t="str">
        <f>IF(AL4="","",IF(COUNTIF($AL$2:AL4,AL4)=1,MAX($AI$2:AI3)+1,INDEX($AI$2:AI3,MATCH(AL4,$AL$2:AL3,0),1)))</f>
        <v/>
      </c>
      <c r="AJ4" t="str">
        <f>IF(AL4="","",COUNTIF($AL$2:AL4,AL4))</f>
        <v/>
      </c>
      <c r="AK4" t="str">
        <f t="shared" si="19"/>
        <v/>
      </c>
      <c r="AL4" t="str">
        <f>IF(個人種目入力!G9="男",個人種目入力!B9,"")</f>
        <v/>
      </c>
      <c r="AM4" t="str">
        <f>IF(ISNUMBER(AL4),個人種目入力!C9,"")</f>
        <v/>
      </c>
      <c r="AN4" t="str">
        <f>IF(ISNUMBER(AL4),個人種目入力!D9,"")</f>
        <v/>
      </c>
      <c r="AO4" t="str">
        <f>IF(ISNUMBER(AL4),個人種目入力!F9,"")</f>
        <v/>
      </c>
      <c r="AP4" t="str">
        <f>IF(ISNUMBER(AL4),個人種目入力!H9,"")</f>
        <v/>
      </c>
      <c r="AR4">
        <f t="shared" ref="AR4:AR51" si="36">AR3+1</f>
        <v>3</v>
      </c>
      <c r="AS4" t="str">
        <f t="shared" si="20"/>
        <v/>
      </c>
      <c r="AT4" t="str">
        <f t="shared" si="21"/>
        <v/>
      </c>
      <c r="AU4" t="str">
        <f t="shared" si="22"/>
        <v/>
      </c>
      <c r="AV4" t="str">
        <f t="shared" si="23"/>
        <v/>
      </c>
      <c r="AW4" t="str">
        <f t="shared" si="24"/>
        <v/>
      </c>
      <c r="AX4" t="str">
        <f t="shared" si="1"/>
        <v/>
      </c>
      <c r="AY4" t="str">
        <f t="shared" si="1"/>
        <v/>
      </c>
      <c r="AZ4" t="str">
        <f t="shared" si="1"/>
        <v/>
      </c>
      <c r="BA4" t="str">
        <f t="shared" si="1"/>
        <v/>
      </c>
      <c r="BB4" t="str">
        <f t="shared" si="1"/>
        <v/>
      </c>
      <c r="BC4" t="str">
        <f t="shared" si="1"/>
        <v/>
      </c>
      <c r="BE4" s="69" t="str">
        <f>IF(ISERR(SMALL($AS$2:$AS$51,3)),"",(SMALL($AS$2:$AS$51,3)))</f>
        <v/>
      </c>
      <c r="BF4" s="69" t="str">
        <f t="shared" si="25"/>
        <v/>
      </c>
      <c r="BG4" s="69" t="str">
        <f t="shared" si="26"/>
        <v/>
      </c>
      <c r="BH4" s="69" t="str">
        <f t="shared" si="27"/>
        <v/>
      </c>
      <c r="BI4" s="69" t="str">
        <f t="shared" si="28"/>
        <v/>
      </c>
      <c r="BJ4" s="69" t="str">
        <f t="shared" si="29"/>
        <v/>
      </c>
      <c r="BK4" s="69" t="str">
        <f t="shared" si="30"/>
        <v/>
      </c>
      <c r="BL4" s="69" t="str">
        <f t="shared" si="31"/>
        <v/>
      </c>
      <c r="BM4" s="69" t="str">
        <f t="shared" si="32"/>
        <v/>
      </c>
      <c r="BN4" s="69" t="str">
        <f t="shared" si="33"/>
        <v/>
      </c>
      <c r="BO4" s="69" t="str">
        <f t="shared" si="34"/>
        <v/>
      </c>
    </row>
    <row r="5" spans="1:67" x14ac:dyDescent="0.15">
      <c r="A5" t="str">
        <f>IF(D5="","",IF(COUNTIF($D$2:D5,D5)=1,MAX($A$2:A4)+1,INDEX($A$2:A4,MATCH(D5,$D$2:D4,0),1)))</f>
        <v/>
      </c>
      <c r="B5" t="str">
        <f>IF(D5="","",COUNTIF($D$2:D5,D5))</f>
        <v/>
      </c>
      <c r="C5" t="str">
        <f t="shared" si="2"/>
        <v/>
      </c>
      <c r="D5" t="str">
        <f>IF(個人種目入力!G10="女",個人種目入力!B10,"")</f>
        <v/>
      </c>
      <c r="E5" t="str">
        <f>IF(ISNUMBER(D5),個人種目入力!C10,"")</f>
        <v/>
      </c>
      <c r="F5" t="str">
        <f>IF(ISNUMBER(D5),個人種目入力!D10,"")</f>
        <v/>
      </c>
      <c r="G5" t="str">
        <f>IF(ISNUMBER(D5),個人種目入力!F10,"")</f>
        <v/>
      </c>
      <c r="H5" t="str">
        <f>IF(ISNUMBER(D5),個人種目入力!H10,"")</f>
        <v/>
      </c>
      <c r="J5">
        <f t="shared" si="35"/>
        <v>4</v>
      </c>
      <c r="K5" t="str">
        <f t="shared" si="3"/>
        <v/>
      </c>
      <c r="L5" t="str">
        <f t="shared" si="4"/>
        <v/>
      </c>
      <c r="M5" t="str">
        <f t="shared" si="5"/>
        <v/>
      </c>
      <c r="N5" t="str">
        <f t="shared" si="6"/>
        <v/>
      </c>
      <c r="O5" t="str">
        <f t="shared" si="7"/>
        <v/>
      </c>
      <c r="P5" t="str">
        <f t="shared" si="7"/>
        <v/>
      </c>
      <c r="Q5" t="str">
        <f t="shared" si="7"/>
        <v/>
      </c>
      <c r="R5" t="str">
        <f t="shared" si="7"/>
        <v/>
      </c>
      <c r="S5" t="str">
        <f t="shared" si="7"/>
        <v/>
      </c>
      <c r="T5" t="str">
        <f t="shared" si="8"/>
        <v/>
      </c>
      <c r="U5" t="str">
        <f t="shared" si="8"/>
        <v/>
      </c>
      <c r="W5" s="69" t="str">
        <f>IF(ISERR(SMALL($K$2:$K$51,4)),"",(SMALL($K$2:$K$51,4)))</f>
        <v/>
      </c>
      <c r="X5" s="69" t="str">
        <f t="shared" si="9"/>
        <v/>
      </c>
      <c r="Y5" s="69" t="str">
        <f t="shared" si="10"/>
        <v/>
      </c>
      <c r="Z5" s="69" t="str">
        <f t="shared" si="11"/>
        <v/>
      </c>
      <c r="AA5" s="69" t="str">
        <f t="shared" si="12"/>
        <v/>
      </c>
      <c r="AB5" s="69" t="str">
        <f t="shared" si="13"/>
        <v/>
      </c>
      <c r="AC5" s="69" t="str">
        <f t="shared" si="14"/>
        <v/>
      </c>
      <c r="AD5" s="69" t="str">
        <f t="shared" si="15"/>
        <v/>
      </c>
      <c r="AE5" s="69" t="str">
        <f t="shared" si="16"/>
        <v/>
      </c>
      <c r="AF5" s="69" t="str">
        <f t="shared" si="17"/>
        <v/>
      </c>
      <c r="AG5" s="69" t="str">
        <f t="shared" si="18"/>
        <v/>
      </c>
      <c r="AI5" t="str">
        <f>IF(AL5="","",IF(COUNTIF($AL$2:AL5,AL5)=1,MAX($AI$2:AI4)+1,INDEX($AI$2:AI4,MATCH(AL5,$AL$2:AL4,0),1)))</f>
        <v/>
      </c>
      <c r="AJ5" t="str">
        <f>IF(AL5="","",COUNTIF($AL$2:AL5,AL5))</f>
        <v/>
      </c>
      <c r="AK5" t="str">
        <f t="shared" si="19"/>
        <v/>
      </c>
      <c r="AL5" t="str">
        <f>IF(個人種目入力!G10="男",個人種目入力!B10,"")</f>
        <v/>
      </c>
      <c r="AM5" t="str">
        <f>IF(ISNUMBER(AL5),個人種目入力!C10,"")</f>
        <v/>
      </c>
      <c r="AN5" t="str">
        <f>IF(ISNUMBER(AL5),個人種目入力!D10,"")</f>
        <v/>
      </c>
      <c r="AO5" t="str">
        <f>IF(ISNUMBER(AL5),個人種目入力!F10,"")</f>
        <v/>
      </c>
      <c r="AP5" t="str">
        <f>IF(ISNUMBER(AL5),個人種目入力!H10,"")</f>
        <v/>
      </c>
      <c r="AR5">
        <f t="shared" si="36"/>
        <v>4</v>
      </c>
      <c r="AS5" t="str">
        <f t="shared" si="20"/>
        <v/>
      </c>
      <c r="AT5" t="str">
        <f t="shared" si="21"/>
        <v/>
      </c>
      <c r="AU5" t="str">
        <f t="shared" si="22"/>
        <v/>
      </c>
      <c r="AV5" t="str">
        <f t="shared" si="23"/>
        <v/>
      </c>
      <c r="AW5" t="str">
        <f t="shared" si="24"/>
        <v/>
      </c>
      <c r="AX5" t="str">
        <f t="shared" si="1"/>
        <v/>
      </c>
      <c r="AY5" t="str">
        <f t="shared" si="1"/>
        <v/>
      </c>
      <c r="AZ5" t="str">
        <f t="shared" si="1"/>
        <v/>
      </c>
      <c r="BA5" t="str">
        <f t="shared" si="1"/>
        <v/>
      </c>
      <c r="BB5" t="str">
        <f t="shared" si="1"/>
        <v/>
      </c>
      <c r="BC5" t="str">
        <f t="shared" si="1"/>
        <v/>
      </c>
      <c r="BE5" s="69" t="str">
        <f>IF(ISERR(SMALL($AS$2:$AS$51,4)),"",(SMALL($AS$2:$AS$51,4)))</f>
        <v/>
      </c>
      <c r="BF5" s="69" t="str">
        <f t="shared" si="25"/>
        <v/>
      </c>
      <c r="BG5" s="69" t="str">
        <f t="shared" si="26"/>
        <v/>
      </c>
      <c r="BH5" s="69" t="str">
        <f t="shared" si="27"/>
        <v/>
      </c>
      <c r="BI5" s="69" t="str">
        <f t="shared" si="28"/>
        <v/>
      </c>
      <c r="BJ5" s="69" t="str">
        <f t="shared" si="29"/>
        <v/>
      </c>
      <c r="BK5" s="69" t="str">
        <f t="shared" si="30"/>
        <v/>
      </c>
      <c r="BL5" s="69" t="str">
        <f t="shared" si="31"/>
        <v/>
      </c>
      <c r="BM5" s="69" t="str">
        <f t="shared" si="32"/>
        <v/>
      </c>
      <c r="BN5" s="69" t="str">
        <f t="shared" si="33"/>
        <v/>
      </c>
      <c r="BO5" s="69" t="str">
        <f t="shared" si="34"/>
        <v/>
      </c>
    </row>
    <row r="6" spans="1:67" x14ac:dyDescent="0.15">
      <c r="A6" t="str">
        <f>IF(D6="","",IF(COUNTIF($D$2:D6,D6)=1,MAX($A$2:A5)+1,INDEX($A$2:A5,MATCH(D6,$D$2:D5,0),1)))</f>
        <v/>
      </c>
      <c r="B6" t="str">
        <f>IF(D6="","",COUNTIF($D$2:D6,D6))</f>
        <v/>
      </c>
      <c r="C6" t="str">
        <f t="shared" si="2"/>
        <v/>
      </c>
      <c r="D6" t="str">
        <f>IF(個人種目入力!G11="女",個人種目入力!B11,"")</f>
        <v/>
      </c>
      <c r="E6" t="str">
        <f>IF(ISNUMBER(D6),個人種目入力!C11,"")</f>
        <v/>
      </c>
      <c r="F6" t="str">
        <f>IF(ISNUMBER(D6),個人種目入力!D11,"")</f>
        <v/>
      </c>
      <c r="G6" t="str">
        <f>IF(ISNUMBER(D6),個人種目入力!F11,"")</f>
        <v/>
      </c>
      <c r="H6" t="str">
        <f>IF(ISNUMBER(D6),個人種目入力!H11,"")</f>
        <v/>
      </c>
      <c r="J6">
        <f t="shared" si="35"/>
        <v>5</v>
      </c>
      <c r="K6" t="str">
        <f t="shared" si="3"/>
        <v/>
      </c>
      <c r="L6" t="str">
        <f t="shared" si="4"/>
        <v/>
      </c>
      <c r="M6" t="str">
        <f t="shared" si="5"/>
        <v/>
      </c>
      <c r="N6" t="str">
        <f t="shared" si="6"/>
        <v/>
      </c>
      <c r="O6" t="str">
        <f t="shared" si="7"/>
        <v/>
      </c>
      <c r="P6" t="str">
        <f t="shared" si="7"/>
        <v/>
      </c>
      <c r="Q6" t="str">
        <f t="shared" si="7"/>
        <v/>
      </c>
      <c r="R6" t="str">
        <f t="shared" si="7"/>
        <v/>
      </c>
      <c r="S6" t="str">
        <f t="shared" si="7"/>
        <v/>
      </c>
      <c r="T6" t="str">
        <f t="shared" si="8"/>
        <v/>
      </c>
      <c r="U6" t="str">
        <f t="shared" si="8"/>
        <v/>
      </c>
      <c r="W6" s="69" t="str">
        <f>IF(ISERR(SMALL($K$2:$K$51,5)),"",(SMALL($K$2:$K$51,5)))</f>
        <v/>
      </c>
      <c r="X6" s="69" t="str">
        <f t="shared" si="9"/>
        <v/>
      </c>
      <c r="Y6" s="69" t="str">
        <f t="shared" si="10"/>
        <v/>
      </c>
      <c r="Z6" s="69" t="str">
        <f t="shared" si="11"/>
        <v/>
      </c>
      <c r="AA6" s="69" t="str">
        <f t="shared" si="12"/>
        <v/>
      </c>
      <c r="AB6" s="69" t="str">
        <f t="shared" si="13"/>
        <v/>
      </c>
      <c r="AC6" s="69" t="str">
        <f t="shared" si="14"/>
        <v/>
      </c>
      <c r="AD6" s="69" t="str">
        <f t="shared" si="15"/>
        <v/>
      </c>
      <c r="AE6" s="69" t="str">
        <f t="shared" si="16"/>
        <v/>
      </c>
      <c r="AF6" s="69" t="str">
        <f t="shared" si="17"/>
        <v/>
      </c>
      <c r="AG6" s="69" t="str">
        <f t="shared" si="18"/>
        <v/>
      </c>
      <c r="AI6" t="str">
        <f>IF(AL6="","",IF(COUNTIF($AL$2:AL6,AL6)=1,MAX($AI$2:AI5)+1,INDEX($AI$2:AI5,MATCH(AL6,$AL$2:AL5,0),1)))</f>
        <v/>
      </c>
      <c r="AJ6" t="str">
        <f>IF(AL6="","",COUNTIF($AL$2:AL6,AL6))</f>
        <v/>
      </c>
      <c r="AK6" t="str">
        <f t="shared" si="19"/>
        <v/>
      </c>
      <c r="AL6" t="str">
        <f>IF(個人種目入力!G11="男",個人種目入力!B11,"")</f>
        <v/>
      </c>
      <c r="AM6" t="str">
        <f>IF(ISNUMBER(AL6),個人種目入力!C11,"")</f>
        <v/>
      </c>
      <c r="AN6" t="str">
        <f>IF(ISNUMBER(AL6),個人種目入力!D11,"")</f>
        <v/>
      </c>
      <c r="AO6" t="str">
        <f>IF(ISNUMBER(AL6),個人種目入力!F11,"")</f>
        <v/>
      </c>
      <c r="AP6" t="str">
        <f>IF(ISNUMBER(AL6),個人種目入力!H11,"")</f>
        <v/>
      </c>
      <c r="AR6">
        <f t="shared" si="36"/>
        <v>5</v>
      </c>
      <c r="AS6" t="str">
        <f t="shared" si="20"/>
        <v/>
      </c>
      <c r="AT6" t="str">
        <f t="shared" si="21"/>
        <v/>
      </c>
      <c r="AU6" t="str">
        <f t="shared" si="22"/>
        <v/>
      </c>
      <c r="AV6" t="str">
        <f t="shared" si="23"/>
        <v/>
      </c>
      <c r="AW6" t="str">
        <f t="shared" si="24"/>
        <v/>
      </c>
      <c r="AX6" t="str">
        <f t="shared" si="1"/>
        <v/>
      </c>
      <c r="AY6" t="str">
        <f t="shared" si="1"/>
        <v/>
      </c>
      <c r="AZ6" t="str">
        <f t="shared" si="1"/>
        <v/>
      </c>
      <c r="BA6" t="str">
        <f t="shared" si="1"/>
        <v/>
      </c>
      <c r="BB6" t="str">
        <f t="shared" si="1"/>
        <v/>
      </c>
      <c r="BC6" t="str">
        <f t="shared" si="1"/>
        <v/>
      </c>
      <c r="BE6" s="69" t="str">
        <f>IF(ISERR(SMALL($AS$2:$AS$51,5)),"",(SMALL($AS$2:$AS$51,5)))</f>
        <v/>
      </c>
      <c r="BF6" s="69" t="str">
        <f t="shared" si="25"/>
        <v/>
      </c>
      <c r="BG6" s="69" t="str">
        <f t="shared" si="26"/>
        <v/>
      </c>
      <c r="BH6" s="69" t="str">
        <f t="shared" si="27"/>
        <v/>
      </c>
      <c r="BI6" s="69" t="str">
        <f t="shared" si="28"/>
        <v/>
      </c>
      <c r="BJ6" s="69" t="str">
        <f t="shared" si="29"/>
        <v/>
      </c>
      <c r="BK6" s="69" t="str">
        <f t="shared" si="30"/>
        <v/>
      </c>
      <c r="BL6" s="69" t="str">
        <f t="shared" si="31"/>
        <v/>
      </c>
      <c r="BM6" s="69" t="str">
        <f t="shared" si="32"/>
        <v/>
      </c>
      <c r="BN6" s="69" t="str">
        <f t="shared" si="33"/>
        <v/>
      </c>
      <c r="BO6" s="69" t="str">
        <f t="shared" si="34"/>
        <v/>
      </c>
    </row>
    <row r="7" spans="1:67" x14ac:dyDescent="0.15">
      <c r="A7" t="str">
        <f>IF(D7="","",IF(COUNTIF($D$2:D7,D7)=1,MAX($A$2:A6)+1,INDEX($A$2:A6,MATCH(D7,$D$2:D6,0),1)))</f>
        <v/>
      </c>
      <c r="B7" t="str">
        <f>IF(D7="","",COUNTIF($D$2:D7,D7))</f>
        <v/>
      </c>
      <c r="C7" t="str">
        <f t="shared" si="2"/>
        <v/>
      </c>
      <c r="D7" t="str">
        <f>IF(個人種目入力!G12="女",個人種目入力!B12,"")</f>
        <v/>
      </c>
      <c r="E7" t="str">
        <f>IF(ISNUMBER(D7),個人種目入力!C12,"")</f>
        <v/>
      </c>
      <c r="F7" t="str">
        <f>IF(ISNUMBER(D7),個人種目入力!D12,"")</f>
        <v/>
      </c>
      <c r="G7" t="str">
        <f>IF(ISNUMBER(D7),個人種目入力!F12,"")</f>
        <v/>
      </c>
      <c r="H7" t="str">
        <f>IF(ISNUMBER(D7),個人種目入力!H12,"")</f>
        <v/>
      </c>
      <c r="J7">
        <f t="shared" si="35"/>
        <v>6</v>
      </c>
      <c r="K7" t="str">
        <f t="shared" si="3"/>
        <v/>
      </c>
      <c r="L7" t="str">
        <f t="shared" si="4"/>
        <v/>
      </c>
      <c r="M7" t="str">
        <f t="shared" si="5"/>
        <v/>
      </c>
      <c r="N7" t="str">
        <f t="shared" si="6"/>
        <v/>
      </c>
      <c r="O7" t="str">
        <f t="shared" si="7"/>
        <v/>
      </c>
      <c r="P7" t="str">
        <f t="shared" si="7"/>
        <v/>
      </c>
      <c r="Q7" t="str">
        <f t="shared" si="7"/>
        <v/>
      </c>
      <c r="R7" t="str">
        <f t="shared" si="7"/>
        <v/>
      </c>
      <c r="S7" t="str">
        <f t="shared" si="7"/>
        <v/>
      </c>
      <c r="T7" t="str">
        <f t="shared" si="8"/>
        <v/>
      </c>
      <c r="U7" t="str">
        <f t="shared" si="8"/>
        <v/>
      </c>
      <c r="W7" s="69" t="str">
        <f>IF(ISERR(SMALL($K$2:$K$51,6)),"",(SMALL($K$2:$K$51,6)))</f>
        <v/>
      </c>
      <c r="X7" s="69" t="str">
        <f t="shared" si="9"/>
        <v/>
      </c>
      <c r="Y7" s="69" t="str">
        <f t="shared" si="10"/>
        <v/>
      </c>
      <c r="Z7" s="69" t="str">
        <f t="shared" si="11"/>
        <v/>
      </c>
      <c r="AA7" s="69" t="str">
        <f t="shared" si="12"/>
        <v/>
      </c>
      <c r="AB7" s="69" t="str">
        <f t="shared" si="13"/>
        <v/>
      </c>
      <c r="AC7" s="69" t="str">
        <f t="shared" si="14"/>
        <v/>
      </c>
      <c r="AD7" s="69" t="str">
        <f t="shared" si="15"/>
        <v/>
      </c>
      <c r="AE7" s="69" t="str">
        <f t="shared" si="16"/>
        <v/>
      </c>
      <c r="AF7" s="69" t="str">
        <f t="shared" si="17"/>
        <v/>
      </c>
      <c r="AG7" s="69" t="str">
        <f t="shared" si="18"/>
        <v/>
      </c>
      <c r="AI7" t="str">
        <f>IF(AL7="","",IF(COUNTIF($AL$2:AL7,AL7)=1,MAX($AI$2:AI6)+1,INDEX($AI$2:AI6,MATCH(AL7,$AL$2:AL6,0),1)))</f>
        <v/>
      </c>
      <c r="AJ7" t="str">
        <f>IF(AL7="","",COUNTIF($AL$2:AL7,AL7))</f>
        <v/>
      </c>
      <c r="AK7" t="str">
        <f t="shared" si="19"/>
        <v/>
      </c>
      <c r="AL7" t="str">
        <f>IF(個人種目入力!G12="男",個人種目入力!B12,"")</f>
        <v/>
      </c>
      <c r="AM7" t="str">
        <f>IF(ISNUMBER(AL7),個人種目入力!C12,"")</f>
        <v/>
      </c>
      <c r="AN7" t="str">
        <f>IF(ISNUMBER(AL7),個人種目入力!D12,"")</f>
        <v/>
      </c>
      <c r="AO7" t="str">
        <f>IF(ISNUMBER(AL7),個人種目入力!F12,"")</f>
        <v/>
      </c>
      <c r="AP7" t="str">
        <f>IF(ISNUMBER(AL7),個人種目入力!H12,"")</f>
        <v/>
      </c>
      <c r="AR7">
        <f t="shared" si="36"/>
        <v>6</v>
      </c>
      <c r="AS7" t="str">
        <f t="shared" si="20"/>
        <v/>
      </c>
      <c r="AT7" t="str">
        <f t="shared" si="21"/>
        <v/>
      </c>
      <c r="AU7" t="str">
        <f t="shared" si="22"/>
        <v/>
      </c>
      <c r="AV7" t="str">
        <f t="shared" si="23"/>
        <v/>
      </c>
      <c r="AW7" t="str">
        <f t="shared" si="24"/>
        <v/>
      </c>
      <c r="AX7" t="str">
        <f t="shared" si="1"/>
        <v/>
      </c>
      <c r="AY7" t="str">
        <f t="shared" si="1"/>
        <v/>
      </c>
      <c r="AZ7" t="str">
        <f t="shared" si="1"/>
        <v/>
      </c>
      <c r="BA7" t="str">
        <f t="shared" si="1"/>
        <v/>
      </c>
      <c r="BB7" t="str">
        <f t="shared" si="1"/>
        <v/>
      </c>
      <c r="BC7" t="str">
        <f t="shared" si="1"/>
        <v/>
      </c>
      <c r="BE7" s="69" t="str">
        <f>IF(ISERR(SMALL($AS$2:$AS$51,6)),"",(SMALL($AS$2:$AS$51,6)))</f>
        <v/>
      </c>
      <c r="BF7" s="69" t="str">
        <f t="shared" si="25"/>
        <v/>
      </c>
      <c r="BG7" s="69" t="str">
        <f t="shared" si="26"/>
        <v/>
      </c>
      <c r="BH7" s="69" t="str">
        <f t="shared" si="27"/>
        <v/>
      </c>
      <c r="BI7" s="69" t="str">
        <f t="shared" si="28"/>
        <v/>
      </c>
      <c r="BJ7" s="69" t="str">
        <f t="shared" si="29"/>
        <v/>
      </c>
      <c r="BK7" s="69" t="str">
        <f t="shared" si="30"/>
        <v/>
      </c>
      <c r="BL7" s="69" t="str">
        <f t="shared" si="31"/>
        <v/>
      </c>
      <c r="BM7" s="69" t="str">
        <f t="shared" si="32"/>
        <v/>
      </c>
      <c r="BN7" s="69" t="str">
        <f t="shared" si="33"/>
        <v/>
      </c>
      <c r="BO7" s="69" t="str">
        <f t="shared" si="34"/>
        <v/>
      </c>
    </row>
    <row r="8" spans="1:67" x14ac:dyDescent="0.15">
      <c r="A8" t="str">
        <f>IF(D8="","",IF(COUNTIF($D$2:D8,D8)=1,MAX($A$2:A7)+1,INDEX($A$2:A7,MATCH(D8,$D$2:D7,0),1)))</f>
        <v/>
      </c>
      <c r="B8" t="str">
        <f>IF(D8="","",COUNTIF($D$2:D8,D8))</f>
        <v/>
      </c>
      <c r="C8" t="str">
        <f t="shared" ref="C8:C9" si="37">A8&amp;B8</f>
        <v/>
      </c>
      <c r="D8" t="str">
        <f>IF(個人種目入力!G13="女",個人種目入力!B13,"")</f>
        <v/>
      </c>
      <c r="E8" t="str">
        <f>IF(ISNUMBER(D8),個人種目入力!C13,"")</f>
        <v/>
      </c>
      <c r="F8" t="str">
        <f>IF(ISNUMBER(D8),個人種目入力!D13,"")</f>
        <v/>
      </c>
      <c r="G8" t="str">
        <f>IF(ISNUMBER(D8),個人種目入力!F13,"")</f>
        <v/>
      </c>
      <c r="H8" t="str">
        <f>IF(ISNUMBER(D8),個人種目入力!H13,"")</f>
        <v/>
      </c>
      <c r="J8">
        <f t="shared" si="35"/>
        <v>7</v>
      </c>
      <c r="K8" t="str">
        <f t="shared" si="3"/>
        <v/>
      </c>
      <c r="L8" t="str">
        <f t="shared" si="4"/>
        <v/>
      </c>
      <c r="M8" t="str">
        <f t="shared" si="5"/>
        <v/>
      </c>
      <c r="N8" t="str">
        <f t="shared" si="6"/>
        <v/>
      </c>
      <c r="O8" t="str">
        <f t="shared" si="7"/>
        <v/>
      </c>
      <c r="P8" t="str">
        <f t="shared" si="7"/>
        <v/>
      </c>
      <c r="Q8" t="str">
        <f t="shared" si="7"/>
        <v/>
      </c>
      <c r="R8" t="str">
        <f t="shared" si="7"/>
        <v/>
      </c>
      <c r="S8" t="str">
        <f t="shared" si="7"/>
        <v/>
      </c>
      <c r="T8" t="str">
        <f t="shared" si="8"/>
        <v/>
      </c>
      <c r="U8" t="str">
        <f t="shared" si="8"/>
        <v/>
      </c>
      <c r="W8" s="69" t="str">
        <f>IF(ISERR(SMALL($K$2:$K$51,7)),"",(SMALL($K$2:$K$51,7)))</f>
        <v/>
      </c>
      <c r="X8" s="69" t="str">
        <f t="shared" si="9"/>
        <v/>
      </c>
      <c r="Y8" s="69" t="str">
        <f t="shared" si="10"/>
        <v/>
      </c>
      <c r="Z8" s="69" t="str">
        <f t="shared" si="11"/>
        <v/>
      </c>
      <c r="AA8" s="69" t="str">
        <f t="shared" si="12"/>
        <v/>
      </c>
      <c r="AB8" s="69" t="str">
        <f t="shared" si="13"/>
        <v/>
      </c>
      <c r="AC8" s="69" t="str">
        <f t="shared" si="14"/>
        <v/>
      </c>
      <c r="AD8" s="69" t="str">
        <f t="shared" si="15"/>
        <v/>
      </c>
      <c r="AE8" s="69" t="str">
        <f t="shared" si="16"/>
        <v/>
      </c>
      <c r="AF8" s="69" t="str">
        <f t="shared" si="17"/>
        <v/>
      </c>
      <c r="AG8" s="69" t="str">
        <f t="shared" si="18"/>
        <v/>
      </c>
      <c r="AI8" t="str">
        <f>IF(AL8="","",IF(COUNTIF($AL$2:AL8,AL8)=1,MAX($AI$2:AI7)+1,INDEX($AI$2:AI7,MATCH(AL8,$AL$2:AL7,0),1)))</f>
        <v/>
      </c>
      <c r="AJ8" t="str">
        <f>IF(AL8="","",COUNTIF($AL$2:AL8,AL8))</f>
        <v/>
      </c>
      <c r="AK8" t="str">
        <f t="shared" si="19"/>
        <v/>
      </c>
      <c r="AL8" t="str">
        <f>IF(個人種目入力!G13="男",個人種目入力!B13,"")</f>
        <v/>
      </c>
      <c r="AM8" t="str">
        <f>IF(ISNUMBER(AL8),個人種目入力!C13,"")</f>
        <v/>
      </c>
      <c r="AN8" t="str">
        <f>IF(ISNUMBER(AL8),個人種目入力!D13,"")</f>
        <v/>
      </c>
      <c r="AO8" t="str">
        <f>IF(ISNUMBER(AL8),個人種目入力!F13,"")</f>
        <v/>
      </c>
      <c r="AP8" t="str">
        <f>IF(ISNUMBER(AL8),個人種目入力!H13,"")</f>
        <v/>
      </c>
      <c r="AR8">
        <f t="shared" si="36"/>
        <v>7</v>
      </c>
      <c r="AS8" t="str">
        <f t="shared" si="20"/>
        <v/>
      </c>
      <c r="AT8" t="str">
        <f t="shared" si="21"/>
        <v/>
      </c>
      <c r="AU8" t="str">
        <f t="shared" si="22"/>
        <v/>
      </c>
      <c r="AV8" t="str">
        <f t="shared" si="23"/>
        <v/>
      </c>
      <c r="AW8" t="str">
        <f t="shared" si="24"/>
        <v/>
      </c>
      <c r="AX8" t="str">
        <f t="shared" si="1"/>
        <v/>
      </c>
      <c r="AY8" t="str">
        <f t="shared" si="1"/>
        <v/>
      </c>
      <c r="AZ8" t="str">
        <f t="shared" si="1"/>
        <v/>
      </c>
      <c r="BA8" t="str">
        <f t="shared" si="1"/>
        <v/>
      </c>
      <c r="BB8" t="str">
        <f t="shared" si="1"/>
        <v/>
      </c>
      <c r="BC8" t="str">
        <f t="shared" si="1"/>
        <v/>
      </c>
      <c r="BE8" s="69" t="str">
        <f>IF(ISERR(SMALL($AS$2:$AS$51,7)),"",(SMALL($AS$2:$AS$51,7)))</f>
        <v/>
      </c>
      <c r="BF8" s="69" t="str">
        <f t="shared" si="25"/>
        <v/>
      </c>
      <c r="BG8" s="69" t="str">
        <f t="shared" si="26"/>
        <v/>
      </c>
      <c r="BH8" s="69" t="str">
        <f t="shared" si="27"/>
        <v/>
      </c>
      <c r="BI8" s="69" t="str">
        <f t="shared" si="28"/>
        <v/>
      </c>
      <c r="BJ8" s="69" t="str">
        <f t="shared" si="29"/>
        <v/>
      </c>
      <c r="BK8" s="69" t="str">
        <f t="shared" si="30"/>
        <v/>
      </c>
      <c r="BL8" s="69" t="str">
        <f t="shared" si="31"/>
        <v/>
      </c>
      <c r="BM8" s="69" t="str">
        <f t="shared" si="32"/>
        <v/>
      </c>
      <c r="BN8" s="69" t="str">
        <f t="shared" si="33"/>
        <v/>
      </c>
      <c r="BO8" s="69" t="str">
        <f t="shared" si="34"/>
        <v/>
      </c>
    </row>
    <row r="9" spans="1:67" x14ac:dyDescent="0.15">
      <c r="A9" t="str">
        <f>IF(D9="","",IF(COUNTIF($D$2:D9,D9)=1,MAX($A$2:A8)+1,INDEX($A$2:A8,MATCH(D9,$D$2:D8,0),1)))</f>
        <v/>
      </c>
      <c r="B9" t="str">
        <f>IF(D9="","",COUNTIF($D$2:D9,D9))</f>
        <v/>
      </c>
      <c r="C9" t="str">
        <f t="shared" si="37"/>
        <v/>
      </c>
      <c r="D9" t="str">
        <f>IF(個人種目入力!G14="女",個人種目入力!B14,"")</f>
        <v/>
      </c>
      <c r="E9" t="str">
        <f>IF(ISNUMBER(D9),個人種目入力!C14,"")</f>
        <v/>
      </c>
      <c r="F9" t="str">
        <f>IF(ISNUMBER(D9),個人種目入力!D14,"")</f>
        <v/>
      </c>
      <c r="G9" t="str">
        <f>IF(ISNUMBER(D9),個人種目入力!F14,"")</f>
        <v/>
      </c>
      <c r="H9" t="str">
        <f>IF(ISNUMBER(D9),個人種目入力!H14,"")</f>
        <v/>
      </c>
      <c r="J9">
        <f t="shared" si="35"/>
        <v>8</v>
      </c>
      <c r="K9" t="str">
        <f t="shared" si="3"/>
        <v/>
      </c>
      <c r="L9" t="str">
        <f t="shared" si="4"/>
        <v/>
      </c>
      <c r="M9" t="str">
        <f t="shared" si="5"/>
        <v/>
      </c>
      <c r="N9" t="str">
        <f t="shared" si="6"/>
        <v/>
      </c>
      <c r="O9" t="str">
        <f t="shared" si="7"/>
        <v/>
      </c>
      <c r="P9" t="str">
        <f t="shared" si="7"/>
        <v/>
      </c>
      <c r="Q9" t="str">
        <f t="shared" si="7"/>
        <v/>
      </c>
      <c r="R9" t="str">
        <f t="shared" si="7"/>
        <v/>
      </c>
      <c r="S9" t="str">
        <f t="shared" si="7"/>
        <v/>
      </c>
      <c r="T9" t="str">
        <f t="shared" si="8"/>
        <v/>
      </c>
      <c r="U9" t="str">
        <f t="shared" si="8"/>
        <v/>
      </c>
      <c r="W9" s="69" t="str">
        <f>IF(ISERR(SMALL($K$2:$K$51,8)),"",(SMALL($K$2:$K$51,8)))</f>
        <v/>
      </c>
      <c r="X9" s="69" t="str">
        <f t="shared" si="9"/>
        <v/>
      </c>
      <c r="Y9" s="69" t="str">
        <f t="shared" si="10"/>
        <v/>
      </c>
      <c r="Z9" s="69" t="str">
        <f t="shared" si="11"/>
        <v/>
      </c>
      <c r="AA9" s="69" t="str">
        <f t="shared" si="12"/>
        <v/>
      </c>
      <c r="AB9" s="69" t="str">
        <f t="shared" si="13"/>
        <v/>
      </c>
      <c r="AC9" s="69" t="str">
        <f t="shared" si="14"/>
        <v/>
      </c>
      <c r="AD9" s="69" t="str">
        <f t="shared" si="15"/>
        <v/>
      </c>
      <c r="AE9" s="69" t="str">
        <f t="shared" si="16"/>
        <v/>
      </c>
      <c r="AF9" s="69" t="str">
        <f t="shared" si="17"/>
        <v/>
      </c>
      <c r="AG9" s="69" t="str">
        <f t="shared" si="18"/>
        <v/>
      </c>
      <c r="AI9" t="str">
        <f>IF(AL9="","",IF(COUNTIF($AL$2:AL9,AL9)=1,MAX($AI$2:AI8)+1,INDEX($AI$2:AI8,MATCH(AL9,$AL$2:AL8,0),1)))</f>
        <v/>
      </c>
      <c r="AJ9" t="str">
        <f>IF(AL9="","",COUNTIF($AL$2:AL9,AL9))</f>
        <v/>
      </c>
      <c r="AK9" t="str">
        <f t="shared" si="19"/>
        <v/>
      </c>
      <c r="AL9" t="str">
        <f>IF(個人種目入力!G14="男",個人種目入力!B14,"")</f>
        <v/>
      </c>
      <c r="AM9" t="str">
        <f>IF(ISNUMBER(AL9),個人種目入力!C14,"")</f>
        <v/>
      </c>
      <c r="AN9" t="str">
        <f>IF(ISNUMBER(AL9),個人種目入力!D14,"")</f>
        <v/>
      </c>
      <c r="AO9" t="str">
        <f>IF(ISNUMBER(AL9),個人種目入力!F14,"")</f>
        <v/>
      </c>
      <c r="AP9" t="str">
        <f>IF(ISNUMBER(AL9),個人種目入力!H14,"")</f>
        <v/>
      </c>
      <c r="AR9">
        <f t="shared" si="36"/>
        <v>8</v>
      </c>
      <c r="AS9" t="str">
        <f t="shared" si="20"/>
        <v/>
      </c>
      <c r="AT9" t="str">
        <f t="shared" si="21"/>
        <v/>
      </c>
      <c r="AU9" t="str">
        <f t="shared" si="22"/>
        <v/>
      </c>
      <c r="AV9" t="str">
        <f t="shared" si="23"/>
        <v/>
      </c>
      <c r="AW9" t="str">
        <f t="shared" si="24"/>
        <v/>
      </c>
      <c r="AX9" t="str">
        <f t="shared" si="1"/>
        <v/>
      </c>
      <c r="AY9" t="str">
        <f t="shared" si="1"/>
        <v/>
      </c>
      <c r="AZ9" t="str">
        <f t="shared" si="1"/>
        <v/>
      </c>
      <c r="BA9" t="str">
        <f t="shared" si="1"/>
        <v/>
      </c>
      <c r="BB9" t="str">
        <f t="shared" si="1"/>
        <v/>
      </c>
      <c r="BC9" t="str">
        <f t="shared" si="1"/>
        <v/>
      </c>
      <c r="BE9" s="69" t="str">
        <f>IF(ISERR(SMALL($AS$2:$AS$51,8)),"",(SMALL($AS$2:$AS$51,8)))</f>
        <v/>
      </c>
      <c r="BF9" s="69" t="str">
        <f t="shared" si="25"/>
        <v/>
      </c>
      <c r="BG9" s="69" t="str">
        <f t="shared" si="26"/>
        <v/>
      </c>
      <c r="BH9" s="69" t="str">
        <f t="shared" si="27"/>
        <v/>
      </c>
      <c r="BI9" s="69" t="str">
        <f t="shared" si="28"/>
        <v/>
      </c>
      <c r="BJ9" s="69" t="str">
        <f t="shared" si="29"/>
        <v/>
      </c>
      <c r="BK9" s="69" t="str">
        <f t="shared" si="30"/>
        <v/>
      </c>
      <c r="BL9" s="69" t="str">
        <f t="shared" si="31"/>
        <v/>
      </c>
      <c r="BM9" s="69" t="str">
        <f t="shared" si="32"/>
        <v/>
      </c>
      <c r="BN9" s="69" t="str">
        <f t="shared" si="33"/>
        <v/>
      </c>
      <c r="BO9" s="69" t="str">
        <f t="shared" si="34"/>
        <v/>
      </c>
    </row>
    <row r="10" spans="1:67" x14ac:dyDescent="0.15">
      <c r="A10" t="str">
        <f>IF(D10="","",IF(COUNTIF($D$2:D10,D10)=1,MAX($A$2:A9)+1,INDEX($A$2:A9,MATCH(D10,$D$2:D9,0),1)))</f>
        <v/>
      </c>
      <c r="B10" t="str">
        <f>IF(D10="","",COUNTIF($D$2:D10,D10))</f>
        <v/>
      </c>
      <c r="C10" t="str">
        <f t="shared" ref="C10" si="38">A10&amp;B10</f>
        <v/>
      </c>
      <c r="D10" t="str">
        <f>IF(個人種目入力!G15="女",個人種目入力!B15,"")</f>
        <v/>
      </c>
      <c r="E10" t="str">
        <f>IF(ISNUMBER(D10),個人種目入力!C15,"")</f>
        <v/>
      </c>
      <c r="F10" t="str">
        <f>IF(ISNUMBER(D10),個人種目入力!D15,"")</f>
        <v/>
      </c>
      <c r="G10" t="str">
        <f>IF(ISNUMBER(D10),個人種目入力!F15,"")</f>
        <v/>
      </c>
      <c r="H10" t="str">
        <f>IF(ISNUMBER(D10),個人種目入力!H15,"")</f>
        <v/>
      </c>
      <c r="J10">
        <f t="shared" si="35"/>
        <v>9</v>
      </c>
      <c r="K10" t="str">
        <f t="shared" si="3"/>
        <v/>
      </c>
      <c r="L10" t="str">
        <f t="shared" si="4"/>
        <v/>
      </c>
      <c r="M10" t="str">
        <f t="shared" si="5"/>
        <v/>
      </c>
      <c r="N10" t="str">
        <f t="shared" si="6"/>
        <v/>
      </c>
      <c r="O10" t="str">
        <f t="shared" si="7"/>
        <v/>
      </c>
      <c r="P10" t="str">
        <f t="shared" si="7"/>
        <v/>
      </c>
      <c r="Q10" t="str">
        <f t="shared" si="7"/>
        <v/>
      </c>
      <c r="R10" t="str">
        <f t="shared" si="7"/>
        <v/>
      </c>
      <c r="S10" t="str">
        <f t="shared" si="7"/>
        <v/>
      </c>
      <c r="T10" t="str">
        <f t="shared" si="8"/>
        <v/>
      </c>
      <c r="U10" t="str">
        <f t="shared" si="8"/>
        <v/>
      </c>
      <c r="W10" s="69" t="str">
        <f>IF(ISERR(SMALL($K$2:$K$51,9)),"",(SMALL($K$2:$K$51,9)))</f>
        <v/>
      </c>
      <c r="X10" s="69" t="str">
        <f t="shared" si="9"/>
        <v/>
      </c>
      <c r="Y10" s="69" t="str">
        <f t="shared" si="10"/>
        <v/>
      </c>
      <c r="Z10" s="69" t="str">
        <f t="shared" si="11"/>
        <v/>
      </c>
      <c r="AA10" s="69" t="str">
        <f t="shared" si="12"/>
        <v/>
      </c>
      <c r="AB10" s="69" t="str">
        <f t="shared" si="13"/>
        <v/>
      </c>
      <c r="AC10" s="69" t="str">
        <f t="shared" si="14"/>
        <v/>
      </c>
      <c r="AD10" s="69" t="str">
        <f t="shared" si="15"/>
        <v/>
      </c>
      <c r="AE10" s="69" t="str">
        <f t="shared" si="16"/>
        <v/>
      </c>
      <c r="AF10" s="69" t="str">
        <f t="shared" si="17"/>
        <v/>
      </c>
      <c r="AG10" s="69" t="str">
        <f t="shared" si="18"/>
        <v/>
      </c>
      <c r="AI10" t="str">
        <f>IF(AL10="","",IF(COUNTIF($AL$2:AL10,AL10)=1,MAX($AI$2:AI9)+1,INDEX($AI$2:AI9,MATCH(AL10,$AL$2:AL9,0),1)))</f>
        <v/>
      </c>
      <c r="AJ10" t="str">
        <f>IF(AL10="","",COUNTIF($AL$2:AL10,AL10))</f>
        <v/>
      </c>
      <c r="AK10" t="str">
        <f t="shared" si="19"/>
        <v/>
      </c>
      <c r="AL10" t="str">
        <f>IF(個人種目入力!G15="男",個人種目入力!B15,"")</f>
        <v/>
      </c>
      <c r="AM10" t="str">
        <f>IF(ISNUMBER(AL10),個人種目入力!C15,"")</f>
        <v/>
      </c>
      <c r="AN10" t="str">
        <f>IF(ISNUMBER(AL10),個人種目入力!D15,"")</f>
        <v/>
      </c>
      <c r="AO10" t="str">
        <f>IF(ISNUMBER(AL10),個人種目入力!F15,"")</f>
        <v/>
      </c>
      <c r="AP10" t="str">
        <f>IF(ISNUMBER(AL10),個人種目入力!H15,"")</f>
        <v/>
      </c>
      <c r="AR10">
        <f t="shared" si="36"/>
        <v>9</v>
      </c>
      <c r="AS10" t="str">
        <f t="shared" si="20"/>
        <v/>
      </c>
      <c r="AT10" t="str">
        <f t="shared" si="21"/>
        <v/>
      </c>
      <c r="AU10" t="str">
        <f t="shared" si="22"/>
        <v/>
      </c>
      <c r="AV10" t="str">
        <f t="shared" si="23"/>
        <v/>
      </c>
      <c r="AW10" t="str">
        <f t="shared" si="24"/>
        <v/>
      </c>
      <c r="AX10" t="str">
        <f t="shared" si="1"/>
        <v/>
      </c>
      <c r="AY10" t="str">
        <f t="shared" si="1"/>
        <v/>
      </c>
      <c r="AZ10" t="str">
        <f t="shared" si="1"/>
        <v/>
      </c>
      <c r="BA10" t="str">
        <f t="shared" si="1"/>
        <v/>
      </c>
      <c r="BB10" t="str">
        <f t="shared" si="1"/>
        <v/>
      </c>
      <c r="BC10" t="str">
        <f t="shared" si="1"/>
        <v/>
      </c>
      <c r="BE10" s="69" t="str">
        <f>IF(ISERR(SMALL($AS$2:$AS$51,9)),"",(SMALL($AS$2:$AS$51,9)))</f>
        <v/>
      </c>
      <c r="BF10" s="69" t="str">
        <f t="shared" si="25"/>
        <v/>
      </c>
      <c r="BG10" s="69" t="str">
        <f t="shared" si="26"/>
        <v/>
      </c>
      <c r="BH10" s="69" t="str">
        <f t="shared" si="27"/>
        <v/>
      </c>
      <c r="BI10" s="69" t="str">
        <f t="shared" si="28"/>
        <v/>
      </c>
      <c r="BJ10" s="69" t="str">
        <f t="shared" si="29"/>
        <v/>
      </c>
      <c r="BK10" s="69" t="str">
        <f t="shared" si="30"/>
        <v/>
      </c>
      <c r="BL10" s="69" t="str">
        <f t="shared" si="31"/>
        <v/>
      </c>
      <c r="BM10" s="69" t="str">
        <f t="shared" si="32"/>
        <v/>
      </c>
      <c r="BN10" s="69" t="str">
        <f t="shared" si="33"/>
        <v/>
      </c>
      <c r="BO10" s="69" t="str">
        <f t="shared" si="34"/>
        <v/>
      </c>
    </row>
    <row r="11" spans="1:67" x14ac:dyDescent="0.15">
      <c r="A11" t="str">
        <f>IF(D11="","",IF(COUNTIF($D$2:D11,D11)=1,MAX($A$2:A10)+1,INDEX($A$2:A10,MATCH(D11,$D$2:D10,0),1)))</f>
        <v/>
      </c>
      <c r="B11" t="str">
        <f>IF(D11="","",COUNTIF($D$2:D11,D11))</f>
        <v/>
      </c>
      <c r="C11" t="str">
        <f t="shared" ref="C11:C74" si="39">A11&amp;B11</f>
        <v/>
      </c>
      <c r="D11" t="str">
        <f>IF(個人種目入力!G16="女",個人種目入力!B16,"")</f>
        <v/>
      </c>
      <c r="E11" t="str">
        <f>IF(ISNUMBER(D11),個人種目入力!C16,"")</f>
        <v/>
      </c>
      <c r="F11" t="str">
        <f>IF(ISNUMBER(D11),個人種目入力!D16,"")</f>
        <v/>
      </c>
      <c r="G11" t="str">
        <f>IF(ISNUMBER(D11),個人種目入力!F16,"")</f>
        <v/>
      </c>
      <c r="H11" t="str">
        <f>IF(ISNUMBER(D11),個人種目入力!H16,"")</f>
        <v/>
      </c>
      <c r="J11">
        <f t="shared" si="35"/>
        <v>10</v>
      </c>
      <c r="K11" t="str">
        <f t="shared" si="3"/>
        <v/>
      </c>
      <c r="L11" t="str">
        <f t="shared" si="4"/>
        <v/>
      </c>
      <c r="M11" t="str">
        <f t="shared" si="5"/>
        <v/>
      </c>
      <c r="N11" t="str">
        <f t="shared" si="6"/>
        <v/>
      </c>
      <c r="O11" t="str">
        <f t="shared" si="7"/>
        <v/>
      </c>
      <c r="P11" t="str">
        <f t="shared" si="7"/>
        <v/>
      </c>
      <c r="Q11" t="str">
        <f t="shared" si="7"/>
        <v/>
      </c>
      <c r="R11" t="str">
        <f t="shared" si="7"/>
        <v/>
      </c>
      <c r="S11" t="str">
        <f t="shared" si="7"/>
        <v/>
      </c>
      <c r="T11" t="str">
        <f t="shared" si="8"/>
        <v/>
      </c>
      <c r="U11" t="str">
        <f t="shared" si="8"/>
        <v/>
      </c>
      <c r="W11" s="69" t="str">
        <f>IF(ISERR(SMALL($K$2:$K$51,10)),"",(SMALL($K$2:$K$51,10)))</f>
        <v/>
      </c>
      <c r="X11" s="69" t="str">
        <f t="shared" si="9"/>
        <v/>
      </c>
      <c r="Y11" s="69" t="str">
        <f t="shared" si="10"/>
        <v/>
      </c>
      <c r="Z11" s="69" t="str">
        <f t="shared" si="11"/>
        <v/>
      </c>
      <c r="AA11" s="69" t="str">
        <f t="shared" si="12"/>
        <v/>
      </c>
      <c r="AB11" s="69" t="str">
        <f t="shared" si="13"/>
        <v/>
      </c>
      <c r="AC11" s="69" t="str">
        <f t="shared" si="14"/>
        <v/>
      </c>
      <c r="AD11" s="69" t="str">
        <f t="shared" si="15"/>
        <v/>
      </c>
      <c r="AE11" s="69" t="str">
        <f t="shared" si="16"/>
        <v/>
      </c>
      <c r="AF11" s="69" t="str">
        <f t="shared" si="17"/>
        <v/>
      </c>
      <c r="AG11" s="69" t="str">
        <f t="shared" si="18"/>
        <v/>
      </c>
      <c r="AI11" t="str">
        <f>IF(AL11="","",IF(COUNTIF($AL$2:AL11,AL11)=1,MAX($AI$2:AI10)+1,INDEX($AI$2:AI10,MATCH(AL11,$AL$2:AL10,0),1)))</f>
        <v/>
      </c>
      <c r="AJ11" t="str">
        <f>IF(AL11="","",COUNTIF($AL$2:AL11,AL11))</f>
        <v/>
      </c>
      <c r="AK11" t="str">
        <f t="shared" si="19"/>
        <v/>
      </c>
      <c r="AL11" t="str">
        <f>IF(個人種目入力!G16="男",個人種目入力!B16,"")</f>
        <v/>
      </c>
      <c r="AM11" t="str">
        <f>IF(ISNUMBER(AL11),個人種目入力!C16,"")</f>
        <v/>
      </c>
      <c r="AN11" t="str">
        <f>IF(ISNUMBER(AL11),個人種目入力!D16,"")</f>
        <v/>
      </c>
      <c r="AO11" t="str">
        <f>IF(ISNUMBER(AL11),個人種目入力!F16,"")</f>
        <v/>
      </c>
      <c r="AP11" t="str">
        <f>IF(ISNUMBER(AL11),個人種目入力!H16,"")</f>
        <v/>
      </c>
      <c r="AR11">
        <f t="shared" si="36"/>
        <v>10</v>
      </c>
      <c r="AS11" t="str">
        <f t="shared" si="20"/>
        <v/>
      </c>
      <c r="AT11" t="str">
        <f t="shared" si="21"/>
        <v/>
      </c>
      <c r="AU11" t="str">
        <f t="shared" si="22"/>
        <v/>
      </c>
      <c r="AV11" t="str">
        <f t="shared" si="23"/>
        <v/>
      </c>
      <c r="AW11" t="str">
        <f t="shared" si="24"/>
        <v/>
      </c>
      <c r="AX11" t="str">
        <f t="shared" si="1"/>
        <v/>
      </c>
      <c r="AY11" t="str">
        <f t="shared" si="1"/>
        <v/>
      </c>
      <c r="AZ11" t="str">
        <f t="shared" si="1"/>
        <v/>
      </c>
      <c r="BA11" t="str">
        <f t="shared" si="1"/>
        <v/>
      </c>
      <c r="BB11" t="str">
        <f t="shared" si="1"/>
        <v/>
      </c>
      <c r="BC11" t="str">
        <f t="shared" si="1"/>
        <v/>
      </c>
      <c r="BE11" s="69" t="str">
        <f>IF(ISERR(SMALL($AS$2:$AS$51,10)),"",(SMALL($AS$2:$AS$51,10)))</f>
        <v/>
      </c>
      <c r="BF11" s="69" t="str">
        <f t="shared" si="25"/>
        <v/>
      </c>
      <c r="BG11" s="69" t="str">
        <f t="shared" si="26"/>
        <v/>
      </c>
      <c r="BH11" s="69" t="str">
        <f t="shared" si="27"/>
        <v/>
      </c>
      <c r="BI11" s="69" t="str">
        <f t="shared" si="28"/>
        <v/>
      </c>
      <c r="BJ11" s="69" t="str">
        <f t="shared" si="29"/>
        <v/>
      </c>
      <c r="BK11" s="69" t="str">
        <f t="shared" si="30"/>
        <v/>
      </c>
      <c r="BL11" s="69" t="str">
        <f t="shared" si="31"/>
        <v/>
      </c>
      <c r="BM11" s="69" t="str">
        <f t="shared" si="32"/>
        <v/>
      </c>
      <c r="BN11" s="69" t="str">
        <f t="shared" si="33"/>
        <v/>
      </c>
      <c r="BO11" s="69" t="str">
        <f t="shared" si="34"/>
        <v/>
      </c>
    </row>
    <row r="12" spans="1:67" x14ac:dyDescent="0.15">
      <c r="A12" t="str">
        <f>IF(D12="","",IF(COUNTIF($D$2:D12,D12)=1,MAX($A$2:A11)+1,INDEX($A$2:A11,MATCH(D12,$D$2:D11,0),1)))</f>
        <v/>
      </c>
      <c r="B12" t="str">
        <f>IF(D12="","",COUNTIF($D$2:D12,D12))</f>
        <v/>
      </c>
      <c r="C12" t="str">
        <f t="shared" si="39"/>
        <v/>
      </c>
      <c r="D12" t="str">
        <f>IF(個人種目入力!G17="女",個人種目入力!B17,"")</f>
        <v/>
      </c>
      <c r="E12" t="str">
        <f>IF(ISNUMBER(D12),個人種目入力!C17,"")</f>
        <v/>
      </c>
      <c r="F12" t="str">
        <f>IF(ISNUMBER(D12),個人種目入力!D17,"")</f>
        <v/>
      </c>
      <c r="G12" t="str">
        <f>IF(ISNUMBER(D12),個人種目入力!F17,"")</f>
        <v/>
      </c>
      <c r="H12" t="str">
        <f>IF(ISNUMBER(D12),個人種目入力!H17,"")</f>
        <v/>
      </c>
      <c r="J12">
        <f t="shared" si="35"/>
        <v>11</v>
      </c>
      <c r="K12" t="str">
        <f t="shared" si="3"/>
        <v/>
      </c>
      <c r="L12" t="str">
        <f t="shared" si="4"/>
        <v/>
      </c>
      <c r="M12" t="str">
        <f t="shared" si="5"/>
        <v/>
      </c>
      <c r="N12" t="str">
        <f t="shared" si="6"/>
        <v/>
      </c>
      <c r="O12" t="str">
        <f t="shared" si="7"/>
        <v/>
      </c>
      <c r="P12" t="str">
        <f t="shared" si="7"/>
        <v/>
      </c>
      <c r="Q12" t="str">
        <f t="shared" si="7"/>
        <v/>
      </c>
      <c r="R12" t="str">
        <f t="shared" si="7"/>
        <v/>
      </c>
      <c r="S12" t="str">
        <f t="shared" si="7"/>
        <v/>
      </c>
      <c r="T12" t="str">
        <f t="shared" si="8"/>
        <v/>
      </c>
      <c r="U12" t="str">
        <f t="shared" si="8"/>
        <v/>
      </c>
      <c r="W12" s="69" t="str">
        <f>IF(ISERR(SMALL($K$2:$K$51,11)),"",(SMALL($K$2:$K$51,11)))</f>
        <v/>
      </c>
      <c r="X12" s="69" t="str">
        <f t="shared" si="9"/>
        <v/>
      </c>
      <c r="Y12" s="69" t="str">
        <f t="shared" si="10"/>
        <v/>
      </c>
      <c r="Z12" s="69" t="str">
        <f t="shared" si="11"/>
        <v/>
      </c>
      <c r="AA12" s="69" t="str">
        <f t="shared" si="12"/>
        <v/>
      </c>
      <c r="AB12" s="69" t="str">
        <f t="shared" si="13"/>
        <v/>
      </c>
      <c r="AC12" s="69" t="str">
        <f t="shared" si="14"/>
        <v/>
      </c>
      <c r="AD12" s="69" t="str">
        <f t="shared" si="15"/>
        <v/>
      </c>
      <c r="AE12" s="69" t="str">
        <f t="shared" si="16"/>
        <v/>
      </c>
      <c r="AF12" s="69" t="str">
        <f t="shared" si="17"/>
        <v/>
      </c>
      <c r="AG12" s="69" t="str">
        <f t="shared" si="18"/>
        <v/>
      </c>
      <c r="AI12" t="str">
        <f>IF(AL12="","",IF(COUNTIF($AL$2:AL12,AL12)=1,MAX($AI$2:AI11)+1,INDEX($AI$2:AI11,MATCH(AL12,$AL$2:AL11,0),1)))</f>
        <v/>
      </c>
      <c r="AJ12" t="str">
        <f>IF(AL12="","",COUNTIF($AL$2:AL12,AL12))</f>
        <v/>
      </c>
      <c r="AK12" t="str">
        <f t="shared" si="19"/>
        <v/>
      </c>
      <c r="AL12" t="str">
        <f>IF(個人種目入力!G17="男",個人種目入力!B17,"")</f>
        <v/>
      </c>
      <c r="AM12" t="str">
        <f>IF(ISNUMBER(AL12),個人種目入力!C17,"")</f>
        <v/>
      </c>
      <c r="AN12" t="str">
        <f>IF(ISNUMBER(AL12),個人種目入力!D17,"")</f>
        <v/>
      </c>
      <c r="AO12" t="str">
        <f>IF(ISNUMBER(AL12),個人種目入力!F17,"")</f>
        <v/>
      </c>
      <c r="AP12" t="str">
        <f>IF(ISNUMBER(AL12),個人種目入力!H17,"")</f>
        <v/>
      </c>
      <c r="AR12">
        <f t="shared" si="36"/>
        <v>11</v>
      </c>
      <c r="AS12" t="str">
        <f t="shared" si="20"/>
        <v/>
      </c>
      <c r="AT12" t="str">
        <f t="shared" si="21"/>
        <v/>
      </c>
      <c r="AU12" t="str">
        <f t="shared" si="22"/>
        <v/>
      </c>
      <c r="AV12" t="str">
        <f t="shared" si="23"/>
        <v/>
      </c>
      <c r="AW12" t="str">
        <f t="shared" si="24"/>
        <v/>
      </c>
      <c r="AX12" t="str">
        <f t="shared" si="1"/>
        <v/>
      </c>
      <c r="AY12" t="str">
        <f t="shared" si="1"/>
        <v/>
      </c>
      <c r="AZ12" t="str">
        <f t="shared" si="1"/>
        <v/>
      </c>
      <c r="BA12" t="str">
        <f t="shared" si="1"/>
        <v/>
      </c>
      <c r="BB12" t="str">
        <f t="shared" si="1"/>
        <v/>
      </c>
      <c r="BC12" t="str">
        <f t="shared" si="1"/>
        <v/>
      </c>
      <c r="BE12" s="69" t="str">
        <f>IF(ISERR(SMALL($AS$2:$AS$51,11)),"",(SMALL($AS$2:$AS$51,11)))</f>
        <v/>
      </c>
      <c r="BF12" s="69" t="str">
        <f t="shared" si="25"/>
        <v/>
      </c>
      <c r="BG12" s="69" t="str">
        <f t="shared" si="26"/>
        <v/>
      </c>
      <c r="BH12" s="69" t="str">
        <f t="shared" si="27"/>
        <v/>
      </c>
      <c r="BI12" s="69" t="str">
        <f t="shared" si="28"/>
        <v/>
      </c>
      <c r="BJ12" s="69" t="str">
        <f t="shared" si="29"/>
        <v/>
      </c>
      <c r="BK12" s="69" t="str">
        <f t="shared" si="30"/>
        <v/>
      </c>
      <c r="BL12" s="69" t="str">
        <f t="shared" si="31"/>
        <v/>
      </c>
      <c r="BM12" s="69" t="str">
        <f t="shared" si="32"/>
        <v/>
      </c>
      <c r="BN12" s="69" t="str">
        <f t="shared" si="33"/>
        <v/>
      </c>
      <c r="BO12" s="69" t="str">
        <f t="shared" si="34"/>
        <v/>
      </c>
    </row>
    <row r="13" spans="1:67" x14ac:dyDescent="0.15">
      <c r="A13" t="str">
        <f>IF(D13="","",IF(COUNTIF($D$2:D13,D13)=1,MAX($A$2:A12)+1,INDEX($A$2:A12,MATCH(D13,$D$2:D12,0),1)))</f>
        <v/>
      </c>
      <c r="B13" t="str">
        <f>IF(D13="","",COUNTIF($D$2:D13,D13))</f>
        <v/>
      </c>
      <c r="C13" t="str">
        <f t="shared" si="39"/>
        <v/>
      </c>
      <c r="D13" t="str">
        <f>IF(個人種目入力!G18="女",個人種目入力!B18,"")</f>
        <v/>
      </c>
      <c r="E13" t="str">
        <f>IF(ISNUMBER(D13),個人種目入力!C18,"")</f>
        <v/>
      </c>
      <c r="F13" t="str">
        <f>IF(ISNUMBER(D13),個人種目入力!D18,"")</f>
        <v/>
      </c>
      <c r="G13" t="str">
        <f>IF(ISNUMBER(D13),個人種目入力!F18,"")</f>
        <v/>
      </c>
      <c r="H13" t="str">
        <f>IF(ISNUMBER(D13),個人種目入力!H18,"")</f>
        <v/>
      </c>
      <c r="J13">
        <f t="shared" si="35"/>
        <v>12</v>
      </c>
      <c r="K13" t="str">
        <f t="shared" si="3"/>
        <v/>
      </c>
      <c r="L13" t="str">
        <f t="shared" si="4"/>
        <v/>
      </c>
      <c r="M13" t="str">
        <f t="shared" si="5"/>
        <v/>
      </c>
      <c r="N13" t="str">
        <f t="shared" si="6"/>
        <v/>
      </c>
      <c r="O13" t="str">
        <f t="shared" si="7"/>
        <v/>
      </c>
      <c r="P13" t="str">
        <f t="shared" si="7"/>
        <v/>
      </c>
      <c r="Q13" t="str">
        <f t="shared" si="7"/>
        <v/>
      </c>
      <c r="R13" t="str">
        <f t="shared" si="7"/>
        <v/>
      </c>
      <c r="S13" t="str">
        <f t="shared" si="7"/>
        <v/>
      </c>
      <c r="T13" t="str">
        <f t="shared" si="8"/>
        <v/>
      </c>
      <c r="U13" t="str">
        <f t="shared" si="8"/>
        <v/>
      </c>
      <c r="W13" s="69" t="str">
        <f>IF(ISERR(SMALL($K$2:$K$51,12)),"",(SMALL($K$2:$K$51,12)))</f>
        <v/>
      </c>
      <c r="X13" s="69" t="str">
        <f t="shared" si="9"/>
        <v/>
      </c>
      <c r="Y13" s="69" t="str">
        <f t="shared" si="10"/>
        <v/>
      </c>
      <c r="Z13" s="69" t="str">
        <f t="shared" si="11"/>
        <v/>
      </c>
      <c r="AA13" s="69" t="str">
        <f t="shared" si="12"/>
        <v/>
      </c>
      <c r="AB13" s="69" t="str">
        <f t="shared" si="13"/>
        <v/>
      </c>
      <c r="AC13" s="69" t="str">
        <f t="shared" si="14"/>
        <v/>
      </c>
      <c r="AD13" s="69" t="str">
        <f t="shared" si="15"/>
        <v/>
      </c>
      <c r="AE13" s="69" t="str">
        <f t="shared" si="16"/>
        <v/>
      </c>
      <c r="AF13" s="69" t="str">
        <f t="shared" si="17"/>
        <v/>
      </c>
      <c r="AG13" s="69" t="str">
        <f t="shared" si="18"/>
        <v/>
      </c>
      <c r="AI13" t="str">
        <f>IF(AL13="","",IF(COUNTIF($AL$2:AL13,AL13)=1,MAX($AI$2:AI12)+1,INDEX($AI$2:AI12,MATCH(AL13,$AL$2:AL12,0),1)))</f>
        <v/>
      </c>
      <c r="AJ13" t="str">
        <f>IF(AL13="","",COUNTIF($AL$2:AL13,AL13))</f>
        <v/>
      </c>
      <c r="AK13" t="str">
        <f t="shared" si="19"/>
        <v/>
      </c>
      <c r="AL13" t="str">
        <f>IF(個人種目入力!G18="男",個人種目入力!B18,"")</f>
        <v/>
      </c>
      <c r="AM13" t="str">
        <f>IF(ISNUMBER(AL13),個人種目入力!C18,"")</f>
        <v/>
      </c>
      <c r="AN13" t="str">
        <f>IF(ISNUMBER(AL13),個人種目入力!D18,"")</f>
        <v/>
      </c>
      <c r="AO13" t="str">
        <f>IF(ISNUMBER(AL13),個人種目入力!F18,"")</f>
        <v/>
      </c>
      <c r="AP13" t="str">
        <f>IF(ISNUMBER(AL13),個人種目入力!H18,"")</f>
        <v/>
      </c>
      <c r="AR13">
        <f t="shared" si="36"/>
        <v>12</v>
      </c>
      <c r="AS13" t="str">
        <f t="shared" si="20"/>
        <v/>
      </c>
      <c r="AT13" t="str">
        <f t="shared" si="21"/>
        <v/>
      </c>
      <c r="AU13" t="str">
        <f t="shared" si="22"/>
        <v/>
      </c>
      <c r="AV13" t="str">
        <f t="shared" si="23"/>
        <v/>
      </c>
      <c r="AW13" t="str">
        <f t="shared" si="24"/>
        <v/>
      </c>
      <c r="AX13" t="str">
        <f t="shared" si="1"/>
        <v/>
      </c>
      <c r="AY13" t="str">
        <f t="shared" si="1"/>
        <v/>
      </c>
      <c r="AZ13" t="str">
        <f t="shared" si="1"/>
        <v/>
      </c>
      <c r="BA13" t="str">
        <f t="shared" si="1"/>
        <v/>
      </c>
      <c r="BB13" t="str">
        <f t="shared" si="1"/>
        <v/>
      </c>
      <c r="BC13" t="str">
        <f t="shared" si="1"/>
        <v/>
      </c>
      <c r="BE13" s="69" t="str">
        <f>IF(ISERR(SMALL($AS$2:$AS$51,12)),"",(SMALL($AS$2:$AS$51,12)))</f>
        <v/>
      </c>
      <c r="BF13" s="69" t="str">
        <f t="shared" si="25"/>
        <v/>
      </c>
      <c r="BG13" s="69" t="str">
        <f t="shared" si="26"/>
        <v/>
      </c>
      <c r="BH13" s="69" t="str">
        <f t="shared" si="27"/>
        <v/>
      </c>
      <c r="BI13" s="69" t="str">
        <f t="shared" si="28"/>
        <v/>
      </c>
      <c r="BJ13" s="69" t="str">
        <f t="shared" si="29"/>
        <v/>
      </c>
      <c r="BK13" s="69" t="str">
        <f t="shared" si="30"/>
        <v/>
      </c>
      <c r="BL13" s="69" t="str">
        <f t="shared" si="31"/>
        <v/>
      </c>
      <c r="BM13" s="69" t="str">
        <f t="shared" si="32"/>
        <v/>
      </c>
      <c r="BN13" s="69" t="str">
        <f t="shared" si="33"/>
        <v/>
      </c>
      <c r="BO13" s="69" t="str">
        <f t="shared" si="34"/>
        <v/>
      </c>
    </row>
    <row r="14" spans="1:67" x14ac:dyDescent="0.15">
      <c r="A14" t="str">
        <f>IF(D14="","",IF(COUNTIF($D$2:D14,D14)=1,MAX($A$2:A13)+1,INDEX($A$2:A13,MATCH(D14,$D$2:D13,0),1)))</f>
        <v/>
      </c>
      <c r="B14" t="str">
        <f>IF(D14="","",COUNTIF($D$2:D14,D14))</f>
        <v/>
      </c>
      <c r="C14" t="str">
        <f t="shared" si="39"/>
        <v/>
      </c>
      <c r="D14" t="str">
        <f>IF(個人種目入力!G19="女",個人種目入力!B19,"")</f>
        <v/>
      </c>
      <c r="E14" t="str">
        <f>IF(ISNUMBER(D14),個人種目入力!C19,"")</f>
        <v/>
      </c>
      <c r="F14" t="str">
        <f>IF(ISNUMBER(D14),個人種目入力!D19,"")</f>
        <v/>
      </c>
      <c r="G14" t="str">
        <f>IF(ISNUMBER(D14),個人種目入力!F19,"")</f>
        <v/>
      </c>
      <c r="H14" t="str">
        <f>IF(ISNUMBER(D14),個人種目入力!H19,"")</f>
        <v/>
      </c>
      <c r="J14">
        <f t="shared" si="35"/>
        <v>13</v>
      </c>
      <c r="K14" t="str">
        <f t="shared" si="3"/>
        <v/>
      </c>
      <c r="L14" t="str">
        <f t="shared" si="4"/>
        <v/>
      </c>
      <c r="M14" t="str">
        <f t="shared" si="5"/>
        <v/>
      </c>
      <c r="N14" t="str">
        <f t="shared" si="6"/>
        <v/>
      </c>
      <c r="O14" t="str">
        <f t="shared" si="7"/>
        <v/>
      </c>
      <c r="P14" t="str">
        <f t="shared" si="7"/>
        <v/>
      </c>
      <c r="Q14" t="str">
        <f t="shared" si="7"/>
        <v/>
      </c>
      <c r="R14" t="str">
        <f t="shared" si="7"/>
        <v/>
      </c>
      <c r="S14" t="str">
        <f t="shared" si="7"/>
        <v/>
      </c>
      <c r="T14" t="str">
        <f t="shared" si="8"/>
        <v/>
      </c>
      <c r="U14" t="str">
        <f t="shared" si="8"/>
        <v/>
      </c>
      <c r="W14" s="69" t="str">
        <f>IF(ISERR(SMALL($K$2:$K$51,13)),"",(SMALL($K$2:$K$51,13)))</f>
        <v/>
      </c>
      <c r="X14" s="69" t="str">
        <f t="shared" si="9"/>
        <v/>
      </c>
      <c r="Y14" s="69" t="str">
        <f t="shared" si="10"/>
        <v/>
      </c>
      <c r="Z14" s="69" t="str">
        <f t="shared" si="11"/>
        <v/>
      </c>
      <c r="AA14" s="69" t="str">
        <f t="shared" si="12"/>
        <v/>
      </c>
      <c r="AB14" s="69" t="str">
        <f t="shared" si="13"/>
        <v/>
      </c>
      <c r="AC14" s="69" t="str">
        <f t="shared" si="14"/>
        <v/>
      </c>
      <c r="AD14" s="69" t="str">
        <f t="shared" si="15"/>
        <v/>
      </c>
      <c r="AE14" s="69" t="str">
        <f t="shared" si="16"/>
        <v/>
      </c>
      <c r="AF14" s="69" t="str">
        <f t="shared" si="17"/>
        <v/>
      </c>
      <c r="AG14" s="69" t="str">
        <f t="shared" si="18"/>
        <v/>
      </c>
      <c r="AI14" t="str">
        <f>IF(AL14="","",IF(COUNTIF($AL$2:AL14,AL14)=1,MAX($AI$2:AI13)+1,INDEX($AI$2:AI13,MATCH(AL14,$AL$2:AL13,0),1)))</f>
        <v/>
      </c>
      <c r="AJ14" t="str">
        <f>IF(AL14="","",COUNTIF($AL$2:AL14,AL14))</f>
        <v/>
      </c>
      <c r="AK14" t="str">
        <f t="shared" si="19"/>
        <v/>
      </c>
      <c r="AL14" t="str">
        <f>IF(個人種目入力!G19="男",個人種目入力!B19,"")</f>
        <v/>
      </c>
      <c r="AM14" t="str">
        <f>IF(ISNUMBER(AL14),個人種目入力!C19,"")</f>
        <v/>
      </c>
      <c r="AN14" t="str">
        <f>IF(ISNUMBER(AL14),個人種目入力!D19,"")</f>
        <v/>
      </c>
      <c r="AO14" t="str">
        <f>IF(ISNUMBER(AL14),個人種目入力!F19,"")</f>
        <v/>
      </c>
      <c r="AP14" t="str">
        <f>IF(ISNUMBER(AL14),個人種目入力!H19,"")</f>
        <v/>
      </c>
      <c r="AR14">
        <f t="shared" si="36"/>
        <v>13</v>
      </c>
      <c r="AS14" t="str">
        <f t="shared" si="20"/>
        <v/>
      </c>
      <c r="AT14" t="str">
        <f t="shared" si="21"/>
        <v/>
      </c>
      <c r="AU14" t="str">
        <f t="shared" si="22"/>
        <v/>
      </c>
      <c r="AV14" t="str">
        <f t="shared" si="23"/>
        <v/>
      </c>
      <c r="AW14" t="str">
        <f t="shared" si="24"/>
        <v/>
      </c>
      <c r="AX14" t="str">
        <f t="shared" si="1"/>
        <v/>
      </c>
      <c r="AY14" t="str">
        <f t="shared" si="1"/>
        <v/>
      </c>
      <c r="AZ14" t="str">
        <f t="shared" si="1"/>
        <v/>
      </c>
      <c r="BA14" t="str">
        <f t="shared" si="1"/>
        <v/>
      </c>
      <c r="BB14" t="str">
        <f t="shared" si="1"/>
        <v/>
      </c>
      <c r="BC14" t="str">
        <f t="shared" si="1"/>
        <v/>
      </c>
      <c r="BE14" s="69" t="str">
        <f>IF(ISERR(SMALL($AS$2:$AS$51,13)),"",(SMALL($AS$2:$AS$51,13)))</f>
        <v/>
      </c>
      <c r="BF14" s="69" t="str">
        <f t="shared" si="25"/>
        <v/>
      </c>
      <c r="BG14" s="69" t="str">
        <f t="shared" si="26"/>
        <v/>
      </c>
      <c r="BH14" s="69" t="str">
        <f t="shared" si="27"/>
        <v/>
      </c>
      <c r="BI14" s="69" t="str">
        <f t="shared" si="28"/>
        <v/>
      </c>
      <c r="BJ14" s="69" t="str">
        <f t="shared" si="29"/>
        <v/>
      </c>
      <c r="BK14" s="69" t="str">
        <f t="shared" si="30"/>
        <v/>
      </c>
      <c r="BL14" s="69" t="str">
        <f t="shared" si="31"/>
        <v/>
      </c>
      <c r="BM14" s="69" t="str">
        <f t="shared" si="32"/>
        <v/>
      </c>
      <c r="BN14" s="69" t="str">
        <f t="shared" si="33"/>
        <v/>
      </c>
      <c r="BO14" s="69" t="str">
        <f t="shared" si="34"/>
        <v/>
      </c>
    </row>
    <row r="15" spans="1:67" x14ac:dyDescent="0.15">
      <c r="A15" t="str">
        <f>IF(D15="","",IF(COUNTIF($D$2:D15,D15)=1,MAX($A$2:A14)+1,INDEX($A$2:A14,MATCH(D15,$D$2:D14,0),1)))</f>
        <v/>
      </c>
      <c r="B15" t="str">
        <f>IF(D15="","",COUNTIF($D$2:D15,D15))</f>
        <v/>
      </c>
      <c r="C15" t="str">
        <f t="shared" si="39"/>
        <v/>
      </c>
      <c r="D15" t="str">
        <f>IF(個人種目入力!G20="女",個人種目入力!B20,"")</f>
        <v/>
      </c>
      <c r="E15" t="str">
        <f>IF(ISNUMBER(D15),個人種目入力!C20,"")</f>
        <v/>
      </c>
      <c r="F15" t="str">
        <f>IF(ISNUMBER(D15),個人種目入力!D20,"")</f>
        <v/>
      </c>
      <c r="G15" t="str">
        <f>IF(ISNUMBER(D15),個人種目入力!F20,"")</f>
        <v/>
      </c>
      <c r="H15" t="str">
        <f>IF(ISNUMBER(D15),個人種目入力!H20,"")</f>
        <v/>
      </c>
      <c r="J15">
        <f t="shared" si="35"/>
        <v>14</v>
      </c>
      <c r="K15" t="str">
        <f t="shared" si="3"/>
        <v/>
      </c>
      <c r="L15" t="str">
        <f t="shared" si="4"/>
        <v/>
      </c>
      <c r="M15" t="str">
        <f t="shared" si="5"/>
        <v/>
      </c>
      <c r="N15" t="str">
        <f t="shared" si="6"/>
        <v/>
      </c>
      <c r="O15" t="str">
        <f t="shared" si="7"/>
        <v/>
      </c>
      <c r="P15" t="str">
        <f t="shared" si="7"/>
        <v/>
      </c>
      <c r="Q15" t="str">
        <f t="shared" si="7"/>
        <v/>
      </c>
      <c r="R15" t="str">
        <f t="shared" si="7"/>
        <v/>
      </c>
      <c r="S15" t="str">
        <f t="shared" si="7"/>
        <v/>
      </c>
      <c r="T15" t="str">
        <f t="shared" si="8"/>
        <v/>
      </c>
      <c r="U15" t="str">
        <f t="shared" si="8"/>
        <v/>
      </c>
      <c r="W15" s="69" t="str">
        <f>IF(ISERR(SMALL($K$2:$K$51,14)),"",(SMALL($K$2:$K$51,14)))</f>
        <v/>
      </c>
      <c r="X15" s="69" t="str">
        <f t="shared" si="9"/>
        <v/>
      </c>
      <c r="Y15" s="69" t="str">
        <f t="shared" si="10"/>
        <v/>
      </c>
      <c r="Z15" s="69" t="str">
        <f t="shared" si="11"/>
        <v/>
      </c>
      <c r="AA15" s="69" t="str">
        <f t="shared" si="12"/>
        <v/>
      </c>
      <c r="AB15" s="69" t="str">
        <f t="shared" si="13"/>
        <v/>
      </c>
      <c r="AC15" s="69" t="str">
        <f t="shared" si="14"/>
        <v/>
      </c>
      <c r="AD15" s="69" t="str">
        <f t="shared" si="15"/>
        <v/>
      </c>
      <c r="AE15" s="69" t="str">
        <f t="shared" si="16"/>
        <v/>
      </c>
      <c r="AF15" s="69" t="str">
        <f t="shared" si="17"/>
        <v/>
      </c>
      <c r="AG15" s="69" t="str">
        <f t="shared" si="18"/>
        <v/>
      </c>
      <c r="AI15" t="str">
        <f>IF(AL15="","",IF(COUNTIF($AL$2:AL15,AL15)=1,MAX($AI$2:AI14)+1,INDEX($AI$2:AI14,MATCH(AL15,$AL$2:AL14,0),1)))</f>
        <v/>
      </c>
      <c r="AJ15" t="str">
        <f>IF(AL15="","",COUNTIF($AL$2:AL15,AL15))</f>
        <v/>
      </c>
      <c r="AK15" t="str">
        <f t="shared" si="19"/>
        <v/>
      </c>
      <c r="AL15" t="str">
        <f>IF(個人種目入力!G20="男",個人種目入力!B20,"")</f>
        <v/>
      </c>
      <c r="AM15" t="str">
        <f>IF(ISNUMBER(AL15),個人種目入力!C20,"")</f>
        <v/>
      </c>
      <c r="AN15" t="str">
        <f>IF(ISNUMBER(AL15),個人種目入力!D20,"")</f>
        <v/>
      </c>
      <c r="AO15" t="str">
        <f>IF(ISNUMBER(AL15),個人種目入力!F20,"")</f>
        <v/>
      </c>
      <c r="AP15" t="str">
        <f>IF(ISNUMBER(AL15),個人種目入力!H20,"")</f>
        <v/>
      </c>
      <c r="AR15">
        <f t="shared" si="36"/>
        <v>14</v>
      </c>
      <c r="AS15" t="str">
        <f t="shared" si="20"/>
        <v/>
      </c>
      <c r="AT15" t="str">
        <f t="shared" si="21"/>
        <v/>
      </c>
      <c r="AU15" t="str">
        <f t="shared" si="22"/>
        <v/>
      </c>
      <c r="AV15" t="str">
        <f t="shared" si="23"/>
        <v/>
      </c>
      <c r="AW15" t="str">
        <f t="shared" si="24"/>
        <v/>
      </c>
      <c r="AX15" t="str">
        <f t="shared" si="1"/>
        <v/>
      </c>
      <c r="AY15" t="str">
        <f t="shared" si="1"/>
        <v/>
      </c>
      <c r="AZ15" t="str">
        <f t="shared" si="1"/>
        <v/>
      </c>
      <c r="BA15" t="str">
        <f t="shared" si="1"/>
        <v/>
      </c>
      <c r="BB15" t="str">
        <f t="shared" si="1"/>
        <v/>
      </c>
      <c r="BC15" t="str">
        <f t="shared" si="1"/>
        <v/>
      </c>
      <c r="BE15" s="69" t="str">
        <f>IF(ISERR(SMALL($AS$2:$AS$51,14)),"",(SMALL($AS$2:$AS$51,14)))</f>
        <v/>
      </c>
      <c r="BF15" s="69" t="str">
        <f t="shared" si="25"/>
        <v/>
      </c>
      <c r="BG15" s="69" t="str">
        <f t="shared" si="26"/>
        <v/>
      </c>
      <c r="BH15" s="69" t="str">
        <f t="shared" si="27"/>
        <v/>
      </c>
      <c r="BI15" s="69" t="str">
        <f t="shared" si="28"/>
        <v/>
      </c>
      <c r="BJ15" s="69" t="str">
        <f t="shared" si="29"/>
        <v/>
      </c>
      <c r="BK15" s="69" t="str">
        <f t="shared" si="30"/>
        <v/>
      </c>
      <c r="BL15" s="69" t="str">
        <f t="shared" si="31"/>
        <v/>
      </c>
      <c r="BM15" s="69" t="str">
        <f t="shared" si="32"/>
        <v/>
      </c>
      <c r="BN15" s="69" t="str">
        <f t="shared" si="33"/>
        <v/>
      </c>
      <c r="BO15" s="69" t="str">
        <f t="shared" si="34"/>
        <v/>
      </c>
    </row>
    <row r="16" spans="1:67" x14ac:dyDescent="0.15">
      <c r="A16" t="str">
        <f>IF(D16="","",IF(COUNTIF($D$2:D16,D16)=1,MAX($A$2:A15)+1,INDEX($A$2:A15,MATCH(D16,$D$2:D15,0),1)))</f>
        <v/>
      </c>
      <c r="B16" t="str">
        <f>IF(D16="","",COUNTIF($D$2:D16,D16))</f>
        <v/>
      </c>
      <c r="C16" t="str">
        <f t="shared" si="39"/>
        <v/>
      </c>
      <c r="D16" t="str">
        <f>IF(個人種目入力!G21="女",個人種目入力!B21,"")</f>
        <v/>
      </c>
      <c r="E16" t="str">
        <f>IF(ISNUMBER(D16),個人種目入力!C21,"")</f>
        <v/>
      </c>
      <c r="F16" t="str">
        <f>IF(ISNUMBER(D16),個人種目入力!D21,"")</f>
        <v/>
      </c>
      <c r="G16" t="str">
        <f>IF(ISNUMBER(D16),個人種目入力!F21,"")</f>
        <v/>
      </c>
      <c r="H16" t="str">
        <f>IF(ISNUMBER(D16),個人種目入力!H21,"")</f>
        <v/>
      </c>
      <c r="J16">
        <f t="shared" si="35"/>
        <v>15</v>
      </c>
      <c r="K16" t="str">
        <f t="shared" si="3"/>
        <v/>
      </c>
      <c r="L16" t="str">
        <f t="shared" si="4"/>
        <v/>
      </c>
      <c r="M16" t="str">
        <f t="shared" si="5"/>
        <v/>
      </c>
      <c r="N16" t="str">
        <f t="shared" si="6"/>
        <v/>
      </c>
      <c r="O16" t="str">
        <f t="shared" si="7"/>
        <v/>
      </c>
      <c r="P16" t="str">
        <f t="shared" si="7"/>
        <v/>
      </c>
      <c r="Q16" t="str">
        <f t="shared" si="7"/>
        <v/>
      </c>
      <c r="R16" t="str">
        <f t="shared" si="7"/>
        <v/>
      </c>
      <c r="S16" t="str">
        <f t="shared" si="7"/>
        <v/>
      </c>
      <c r="T16" t="str">
        <f t="shared" si="8"/>
        <v/>
      </c>
      <c r="U16" t="str">
        <f t="shared" si="8"/>
        <v/>
      </c>
      <c r="W16" s="69" t="str">
        <f>IF(ISERR(SMALL($K$2:$K$51,15)),"",(SMALL($K$2:$K$51,15)))</f>
        <v/>
      </c>
      <c r="X16" s="69" t="str">
        <f t="shared" si="9"/>
        <v/>
      </c>
      <c r="Y16" s="69" t="str">
        <f t="shared" si="10"/>
        <v/>
      </c>
      <c r="Z16" s="69" t="str">
        <f t="shared" si="11"/>
        <v/>
      </c>
      <c r="AA16" s="69" t="str">
        <f t="shared" si="12"/>
        <v/>
      </c>
      <c r="AB16" s="69" t="str">
        <f t="shared" si="13"/>
        <v/>
      </c>
      <c r="AC16" s="69" t="str">
        <f t="shared" si="14"/>
        <v/>
      </c>
      <c r="AD16" s="69" t="str">
        <f t="shared" si="15"/>
        <v/>
      </c>
      <c r="AE16" s="69" t="str">
        <f t="shared" si="16"/>
        <v/>
      </c>
      <c r="AF16" s="69" t="str">
        <f t="shared" si="17"/>
        <v/>
      </c>
      <c r="AG16" s="69" t="str">
        <f t="shared" si="18"/>
        <v/>
      </c>
      <c r="AI16" t="str">
        <f>IF(AL16="","",IF(COUNTIF($AL$2:AL16,AL16)=1,MAX($AI$2:AI15)+1,INDEX($AI$2:AI15,MATCH(AL16,$AL$2:AL15,0),1)))</f>
        <v/>
      </c>
      <c r="AJ16" t="str">
        <f>IF(AL16="","",COUNTIF($AL$2:AL16,AL16))</f>
        <v/>
      </c>
      <c r="AK16" t="str">
        <f t="shared" si="19"/>
        <v/>
      </c>
      <c r="AL16" t="str">
        <f>IF(個人種目入力!G21="男",個人種目入力!B21,"")</f>
        <v/>
      </c>
      <c r="AM16" t="str">
        <f>IF(ISNUMBER(AL16),個人種目入力!C21,"")</f>
        <v/>
      </c>
      <c r="AN16" t="str">
        <f>IF(ISNUMBER(AL16),個人種目入力!D21,"")</f>
        <v/>
      </c>
      <c r="AO16" t="str">
        <f>IF(ISNUMBER(AL16),個人種目入力!F21,"")</f>
        <v/>
      </c>
      <c r="AP16" t="str">
        <f>IF(ISNUMBER(AL16),個人種目入力!H21,"")</f>
        <v/>
      </c>
      <c r="AR16">
        <f t="shared" si="36"/>
        <v>15</v>
      </c>
      <c r="AS16" t="str">
        <f t="shared" si="20"/>
        <v/>
      </c>
      <c r="AT16" t="str">
        <f t="shared" si="21"/>
        <v/>
      </c>
      <c r="AU16" t="str">
        <f t="shared" si="22"/>
        <v/>
      </c>
      <c r="AV16" t="str">
        <f t="shared" si="23"/>
        <v/>
      </c>
      <c r="AW16" t="str">
        <f t="shared" si="24"/>
        <v/>
      </c>
      <c r="AX16" t="str">
        <f t="shared" si="1"/>
        <v/>
      </c>
      <c r="AY16" t="str">
        <f t="shared" si="1"/>
        <v/>
      </c>
      <c r="AZ16" t="str">
        <f t="shared" si="1"/>
        <v/>
      </c>
      <c r="BA16" t="str">
        <f t="shared" si="1"/>
        <v/>
      </c>
      <c r="BB16" t="str">
        <f t="shared" si="1"/>
        <v/>
      </c>
      <c r="BC16" t="str">
        <f t="shared" si="1"/>
        <v/>
      </c>
      <c r="BE16" s="69" t="str">
        <f>IF(ISERR(SMALL($AS$2:$AS$51,15)),"",(SMALL($AS$2:$AS$51,15)))</f>
        <v/>
      </c>
      <c r="BF16" s="69" t="str">
        <f t="shared" si="25"/>
        <v/>
      </c>
      <c r="BG16" s="69" t="str">
        <f t="shared" si="26"/>
        <v/>
      </c>
      <c r="BH16" s="69" t="str">
        <f t="shared" si="27"/>
        <v/>
      </c>
      <c r="BI16" s="69" t="str">
        <f t="shared" si="28"/>
        <v/>
      </c>
      <c r="BJ16" s="69" t="str">
        <f t="shared" si="29"/>
        <v/>
      </c>
      <c r="BK16" s="69" t="str">
        <f t="shared" si="30"/>
        <v/>
      </c>
      <c r="BL16" s="69" t="str">
        <f t="shared" si="31"/>
        <v/>
      </c>
      <c r="BM16" s="69" t="str">
        <f t="shared" si="32"/>
        <v/>
      </c>
      <c r="BN16" s="69" t="str">
        <f t="shared" si="33"/>
        <v/>
      </c>
      <c r="BO16" s="69" t="str">
        <f t="shared" si="34"/>
        <v/>
      </c>
    </row>
    <row r="17" spans="1:67" x14ac:dyDescent="0.15">
      <c r="A17" t="str">
        <f>IF(D17="","",IF(COUNTIF($D$2:D17,D17)=1,MAX($A$2:A16)+1,INDEX($A$2:A16,MATCH(D17,$D$2:D16,0),1)))</f>
        <v/>
      </c>
      <c r="B17" t="str">
        <f>IF(D17="","",COUNTIF($D$2:D17,D17))</f>
        <v/>
      </c>
      <c r="C17" t="str">
        <f t="shared" si="39"/>
        <v/>
      </c>
      <c r="D17" t="str">
        <f>IF(個人種目入力!G22="女",個人種目入力!B22,"")</f>
        <v/>
      </c>
      <c r="E17" t="str">
        <f>IF(ISNUMBER(D17),個人種目入力!C22,"")</f>
        <v/>
      </c>
      <c r="F17" t="str">
        <f>IF(ISNUMBER(D17),個人種目入力!D22,"")</f>
        <v/>
      </c>
      <c r="G17" t="str">
        <f>IF(ISNUMBER(D17),個人種目入力!F22,"")</f>
        <v/>
      </c>
      <c r="H17" t="str">
        <f>IF(ISNUMBER(D17),個人種目入力!H22,"")</f>
        <v/>
      </c>
      <c r="J17">
        <f t="shared" si="35"/>
        <v>16</v>
      </c>
      <c r="K17" t="str">
        <f t="shared" si="3"/>
        <v/>
      </c>
      <c r="L17" t="str">
        <f t="shared" si="4"/>
        <v/>
      </c>
      <c r="M17" t="str">
        <f t="shared" si="5"/>
        <v/>
      </c>
      <c r="N17" t="str">
        <f t="shared" si="6"/>
        <v/>
      </c>
      <c r="O17" t="str">
        <f t="shared" si="7"/>
        <v/>
      </c>
      <c r="P17" t="str">
        <f t="shared" si="7"/>
        <v/>
      </c>
      <c r="Q17" t="str">
        <f t="shared" si="7"/>
        <v/>
      </c>
      <c r="R17" t="str">
        <f t="shared" si="7"/>
        <v/>
      </c>
      <c r="S17" t="str">
        <f t="shared" si="7"/>
        <v/>
      </c>
      <c r="T17" t="str">
        <f t="shared" si="8"/>
        <v/>
      </c>
      <c r="U17" t="str">
        <f t="shared" si="8"/>
        <v/>
      </c>
      <c r="W17" s="69" t="str">
        <f>IF(ISERR(SMALL($K$2:$K$51,16)),"",(SMALL($K$2:$K$51,16)))</f>
        <v/>
      </c>
      <c r="X17" s="69" t="str">
        <f t="shared" si="9"/>
        <v/>
      </c>
      <c r="Y17" s="69" t="str">
        <f t="shared" si="10"/>
        <v/>
      </c>
      <c r="Z17" s="69" t="str">
        <f t="shared" si="11"/>
        <v/>
      </c>
      <c r="AA17" s="69" t="str">
        <f t="shared" si="12"/>
        <v/>
      </c>
      <c r="AB17" s="69" t="str">
        <f t="shared" si="13"/>
        <v/>
      </c>
      <c r="AC17" s="69" t="str">
        <f t="shared" si="14"/>
        <v/>
      </c>
      <c r="AD17" s="69" t="str">
        <f t="shared" si="15"/>
        <v/>
      </c>
      <c r="AE17" s="69" t="str">
        <f t="shared" si="16"/>
        <v/>
      </c>
      <c r="AF17" s="69" t="str">
        <f t="shared" si="17"/>
        <v/>
      </c>
      <c r="AG17" s="69" t="str">
        <f t="shared" si="18"/>
        <v/>
      </c>
      <c r="AI17" t="str">
        <f>IF(AL17="","",IF(COUNTIF($AL$2:AL17,AL17)=1,MAX($AI$2:AI16)+1,INDEX($AI$2:AI16,MATCH(AL17,$AL$2:AL16,0),1)))</f>
        <v/>
      </c>
      <c r="AJ17" t="str">
        <f>IF(AL17="","",COUNTIF($AL$2:AL17,AL17))</f>
        <v/>
      </c>
      <c r="AK17" t="str">
        <f t="shared" si="19"/>
        <v/>
      </c>
      <c r="AL17" t="str">
        <f>IF(個人種目入力!G22="男",個人種目入力!B22,"")</f>
        <v/>
      </c>
      <c r="AM17" t="str">
        <f>IF(ISNUMBER(AL17),個人種目入力!C22,"")</f>
        <v/>
      </c>
      <c r="AN17" t="str">
        <f>IF(ISNUMBER(AL17),個人種目入力!D22,"")</f>
        <v/>
      </c>
      <c r="AO17" t="str">
        <f>IF(ISNUMBER(AL17),個人種目入力!F22,"")</f>
        <v/>
      </c>
      <c r="AP17" t="str">
        <f>IF(ISNUMBER(AL17),個人種目入力!H22,"")</f>
        <v/>
      </c>
      <c r="AR17">
        <f t="shared" si="36"/>
        <v>16</v>
      </c>
      <c r="AS17" t="str">
        <f t="shared" si="20"/>
        <v/>
      </c>
      <c r="AT17" t="str">
        <f t="shared" si="21"/>
        <v/>
      </c>
      <c r="AU17" t="str">
        <f t="shared" si="22"/>
        <v/>
      </c>
      <c r="AV17" t="str">
        <f t="shared" si="23"/>
        <v/>
      </c>
      <c r="AW17" t="str">
        <f t="shared" si="24"/>
        <v/>
      </c>
      <c r="AX17" t="str">
        <f t="shared" si="1"/>
        <v/>
      </c>
      <c r="AY17" t="str">
        <f t="shared" si="1"/>
        <v/>
      </c>
      <c r="AZ17" t="str">
        <f t="shared" si="1"/>
        <v/>
      </c>
      <c r="BA17" t="str">
        <f t="shared" si="1"/>
        <v/>
      </c>
      <c r="BB17" t="str">
        <f t="shared" si="1"/>
        <v/>
      </c>
      <c r="BC17" t="str">
        <f t="shared" si="1"/>
        <v/>
      </c>
      <c r="BE17" s="69" t="str">
        <f>IF(ISERR(SMALL($AS$2:$AS$51,16)),"",(SMALL($AS$2:$AS$51,16)))</f>
        <v/>
      </c>
      <c r="BF17" s="69" t="str">
        <f t="shared" si="25"/>
        <v/>
      </c>
      <c r="BG17" s="69" t="str">
        <f t="shared" si="26"/>
        <v/>
      </c>
      <c r="BH17" s="69" t="str">
        <f t="shared" si="27"/>
        <v/>
      </c>
      <c r="BI17" s="69" t="str">
        <f t="shared" si="28"/>
        <v/>
      </c>
      <c r="BJ17" s="69" t="str">
        <f t="shared" si="29"/>
        <v/>
      </c>
      <c r="BK17" s="69" t="str">
        <f t="shared" si="30"/>
        <v/>
      </c>
      <c r="BL17" s="69" t="str">
        <f t="shared" si="31"/>
        <v/>
      </c>
      <c r="BM17" s="69" t="str">
        <f t="shared" si="32"/>
        <v/>
      </c>
      <c r="BN17" s="69" t="str">
        <f t="shared" si="33"/>
        <v/>
      </c>
      <c r="BO17" s="69" t="str">
        <f t="shared" si="34"/>
        <v/>
      </c>
    </row>
    <row r="18" spans="1:67" x14ac:dyDescent="0.15">
      <c r="A18" t="str">
        <f>IF(D18="","",IF(COUNTIF($D$2:D18,D18)=1,MAX($A$2:A17)+1,INDEX($A$2:A17,MATCH(D18,$D$2:D17,0),1)))</f>
        <v/>
      </c>
      <c r="B18" t="str">
        <f>IF(D18="","",COUNTIF($D$2:D18,D18))</f>
        <v/>
      </c>
      <c r="C18" t="str">
        <f t="shared" si="39"/>
        <v/>
      </c>
      <c r="D18" t="str">
        <f>IF(個人種目入力!G23="女",個人種目入力!B23,"")</f>
        <v/>
      </c>
      <c r="E18" t="str">
        <f>IF(ISNUMBER(D18),個人種目入力!C23,"")</f>
        <v/>
      </c>
      <c r="F18" t="str">
        <f>IF(ISNUMBER(D18),個人種目入力!D23,"")</f>
        <v/>
      </c>
      <c r="G18" t="str">
        <f>IF(ISNUMBER(D18),個人種目入力!F23,"")</f>
        <v/>
      </c>
      <c r="H18" t="str">
        <f>IF(ISNUMBER(D18),個人種目入力!H23,"")</f>
        <v/>
      </c>
      <c r="J18">
        <f t="shared" si="35"/>
        <v>17</v>
      </c>
      <c r="K18" t="str">
        <f t="shared" si="3"/>
        <v/>
      </c>
      <c r="L18" t="str">
        <f t="shared" si="4"/>
        <v/>
      </c>
      <c r="M18" t="str">
        <f t="shared" si="5"/>
        <v/>
      </c>
      <c r="N18" t="str">
        <f t="shared" si="6"/>
        <v/>
      </c>
      <c r="O18" t="str">
        <f t="shared" si="7"/>
        <v/>
      </c>
      <c r="P18" t="str">
        <f t="shared" si="7"/>
        <v/>
      </c>
      <c r="Q18" t="str">
        <f t="shared" si="7"/>
        <v/>
      </c>
      <c r="R18" t="str">
        <f t="shared" si="7"/>
        <v/>
      </c>
      <c r="S18" t="str">
        <f t="shared" si="7"/>
        <v/>
      </c>
      <c r="T18" t="str">
        <f t="shared" si="8"/>
        <v/>
      </c>
      <c r="U18" t="str">
        <f t="shared" si="8"/>
        <v/>
      </c>
      <c r="W18" s="69" t="str">
        <f>IF(ISERR(SMALL($K$2:$K$51,17)),"",(SMALL($K$2:$K$51,17)))</f>
        <v/>
      </c>
      <c r="X18" s="69" t="str">
        <f t="shared" si="9"/>
        <v/>
      </c>
      <c r="Y18" s="69" t="str">
        <f t="shared" si="10"/>
        <v/>
      </c>
      <c r="Z18" s="69" t="str">
        <f t="shared" si="11"/>
        <v/>
      </c>
      <c r="AA18" s="69" t="str">
        <f t="shared" si="12"/>
        <v/>
      </c>
      <c r="AB18" s="69" t="str">
        <f t="shared" si="13"/>
        <v/>
      </c>
      <c r="AC18" s="69" t="str">
        <f t="shared" si="14"/>
        <v/>
      </c>
      <c r="AD18" s="69" t="str">
        <f t="shared" si="15"/>
        <v/>
      </c>
      <c r="AE18" s="69" t="str">
        <f t="shared" si="16"/>
        <v/>
      </c>
      <c r="AF18" s="69" t="str">
        <f t="shared" si="17"/>
        <v/>
      </c>
      <c r="AG18" s="69" t="str">
        <f t="shared" si="18"/>
        <v/>
      </c>
      <c r="AI18" t="str">
        <f>IF(AL18="","",IF(COUNTIF($AL$2:AL18,AL18)=1,MAX($AI$2:AI17)+1,INDEX($AI$2:AI17,MATCH(AL18,$AL$2:AL17,0),1)))</f>
        <v/>
      </c>
      <c r="AJ18" t="str">
        <f>IF(AL18="","",COUNTIF($AL$2:AL18,AL18))</f>
        <v/>
      </c>
      <c r="AK18" t="str">
        <f t="shared" si="19"/>
        <v/>
      </c>
      <c r="AL18" t="str">
        <f>IF(個人種目入力!G23="男",個人種目入力!B23,"")</f>
        <v/>
      </c>
      <c r="AM18" t="str">
        <f>IF(ISNUMBER(AL18),個人種目入力!C23,"")</f>
        <v/>
      </c>
      <c r="AN18" t="str">
        <f>IF(ISNUMBER(AL18),個人種目入力!D23,"")</f>
        <v/>
      </c>
      <c r="AO18" t="str">
        <f>IF(ISNUMBER(AL18),個人種目入力!F23,"")</f>
        <v/>
      </c>
      <c r="AP18" t="str">
        <f>IF(ISNUMBER(AL18),個人種目入力!H23,"")</f>
        <v/>
      </c>
      <c r="AR18">
        <f t="shared" si="36"/>
        <v>17</v>
      </c>
      <c r="AS18" t="str">
        <f t="shared" si="20"/>
        <v/>
      </c>
      <c r="AT18" t="str">
        <f t="shared" si="21"/>
        <v/>
      </c>
      <c r="AU18" t="str">
        <f t="shared" si="22"/>
        <v/>
      </c>
      <c r="AV18" t="str">
        <f t="shared" si="23"/>
        <v/>
      </c>
      <c r="AW18" t="str">
        <f t="shared" si="24"/>
        <v/>
      </c>
      <c r="AX18" t="str">
        <f t="shared" si="24"/>
        <v/>
      </c>
      <c r="AY18" t="str">
        <f t="shared" si="24"/>
        <v/>
      </c>
      <c r="AZ18" t="str">
        <f t="shared" si="24"/>
        <v/>
      </c>
      <c r="BA18" t="str">
        <f t="shared" si="24"/>
        <v/>
      </c>
      <c r="BB18" t="str">
        <f t="shared" si="24"/>
        <v/>
      </c>
      <c r="BC18" t="str">
        <f t="shared" si="24"/>
        <v/>
      </c>
      <c r="BE18" s="69" t="str">
        <f>IF(ISERR(SMALL($AS$2:$AS$51,17)),"",(SMALL($AS$2:$AS$51,17)))</f>
        <v/>
      </c>
      <c r="BF18" s="69" t="str">
        <f t="shared" si="25"/>
        <v/>
      </c>
      <c r="BG18" s="69" t="str">
        <f t="shared" si="26"/>
        <v/>
      </c>
      <c r="BH18" s="69" t="str">
        <f t="shared" si="27"/>
        <v/>
      </c>
      <c r="BI18" s="69" t="str">
        <f t="shared" si="28"/>
        <v/>
      </c>
      <c r="BJ18" s="69" t="str">
        <f t="shared" si="29"/>
        <v/>
      </c>
      <c r="BK18" s="69" t="str">
        <f t="shared" si="30"/>
        <v/>
      </c>
      <c r="BL18" s="69" t="str">
        <f t="shared" si="31"/>
        <v/>
      </c>
      <c r="BM18" s="69" t="str">
        <f t="shared" si="32"/>
        <v/>
      </c>
      <c r="BN18" s="69" t="str">
        <f t="shared" si="33"/>
        <v/>
      </c>
      <c r="BO18" s="69" t="str">
        <f t="shared" si="34"/>
        <v/>
      </c>
    </row>
    <row r="19" spans="1:67" x14ac:dyDescent="0.15">
      <c r="A19" t="str">
        <f>IF(D19="","",IF(COUNTIF($D$2:D19,D19)=1,MAX($A$2:A18)+1,INDEX($A$2:A18,MATCH(D19,$D$2:D18,0),1)))</f>
        <v/>
      </c>
      <c r="B19" t="str">
        <f>IF(D19="","",COUNTIF($D$2:D19,D19))</f>
        <v/>
      </c>
      <c r="C19" t="str">
        <f t="shared" si="39"/>
        <v/>
      </c>
      <c r="D19" t="str">
        <f>IF(個人種目入力!G24="女",個人種目入力!B24,"")</f>
        <v/>
      </c>
      <c r="E19" t="str">
        <f>IF(ISNUMBER(D19),個人種目入力!C24,"")</f>
        <v/>
      </c>
      <c r="F19" t="str">
        <f>IF(ISNUMBER(D19),個人種目入力!D24,"")</f>
        <v/>
      </c>
      <c r="G19" t="str">
        <f>IF(ISNUMBER(D19),個人種目入力!F24,"")</f>
        <v/>
      </c>
      <c r="H19" t="str">
        <f>IF(ISNUMBER(D19),個人種目入力!H24,"")</f>
        <v/>
      </c>
      <c r="J19">
        <f t="shared" si="35"/>
        <v>18</v>
      </c>
      <c r="K19" t="str">
        <f t="shared" si="3"/>
        <v/>
      </c>
      <c r="L19" t="str">
        <f t="shared" si="4"/>
        <v/>
      </c>
      <c r="M19" t="str">
        <f t="shared" si="5"/>
        <v/>
      </c>
      <c r="N19" t="str">
        <f t="shared" si="6"/>
        <v/>
      </c>
      <c r="O19" t="str">
        <f t="shared" si="7"/>
        <v/>
      </c>
      <c r="P19" t="str">
        <f t="shared" si="7"/>
        <v/>
      </c>
      <c r="Q19" t="str">
        <f t="shared" si="7"/>
        <v/>
      </c>
      <c r="R19" t="str">
        <f t="shared" si="7"/>
        <v/>
      </c>
      <c r="S19" t="str">
        <f t="shared" si="7"/>
        <v/>
      </c>
      <c r="T19" t="str">
        <f t="shared" si="8"/>
        <v/>
      </c>
      <c r="U19" t="str">
        <f t="shared" si="8"/>
        <v/>
      </c>
      <c r="W19" s="69" t="str">
        <f>IF(ISERR(SMALL($K$2:$K$51,18)),"",(SMALL($K$2:$K$51,18)))</f>
        <v/>
      </c>
      <c r="X19" s="69" t="str">
        <f t="shared" si="9"/>
        <v/>
      </c>
      <c r="Y19" s="69" t="str">
        <f t="shared" si="10"/>
        <v/>
      </c>
      <c r="Z19" s="69" t="str">
        <f t="shared" si="11"/>
        <v/>
      </c>
      <c r="AA19" s="69" t="str">
        <f t="shared" si="12"/>
        <v/>
      </c>
      <c r="AB19" s="69" t="str">
        <f t="shared" si="13"/>
        <v/>
      </c>
      <c r="AC19" s="69" t="str">
        <f t="shared" si="14"/>
        <v/>
      </c>
      <c r="AD19" s="69" t="str">
        <f t="shared" si="15"/>
        <v/>
      </c>
      <c r="AE19" s="69" t="str">
        <f t="shared" si="16"/>
        <v/>
      </c>
      <c r="AF19" s="69" t="str">
        <f t="shared" si="17"/>
        <v/>
      </c>
      <c r="AG19" s="69" t="str">
        <f t="shared" si="18"/>
        <v/>
      </c>
      <c r="AI19" t="str">
        <f>IF(AL19="","",IF(COUNTIF($AL$2:AL19,AL19)=1,MAX($AI$2:AI18)+1,INDEX($AI$2:AI18,MATCH(AL19,$AL$2:AL18,0),1)))</f>
        <v/>
      </c>
      <c r="AJ19" t="str">
        <f>IF(AL19="","",COUNTIF($AL$2:AL19,AL19))</f>
        <v/>
      </c>
      <c r="AK19" t="str">
        <f t="shared" si="19"/>
        <v/>
      </c>
      <c r="AL19" t="str">
        <f>IF(個人種目入力!G24="男",個人種目入力!B24,"")</f>
        <v/>
      </c>
      <c r="AM19" t="str">
        <f>IF(ISNUMBER(AL19),個人種目入力!C24,"")</f>
        <v/>
      </c>
      <c r="AN19" t="str">
        <f>IF(ISNUMBER(AL19),個人種目入力!D24,"")</f>
        <v/>
      </c>
      <c r="AO19" t="str">
        <f>IF(ISNUMBER(AL19),個人種目入力!F24,"")</f>
        <v/>
      </c>
      <c r="AP19" t="str">
        <f>IF(ISNUMBER(AL19),個人種目入力!H24,"")</f>
        <v/>
      </c>
      <c r="AR19">
        <f t="shared" si="36"/>
        <v>18</v>
      </c>
      <c r="AS19" t="str">
        <f t="shared" si="20"/>
        <v/>
      </c>
      <c r="AT19" t="str">
        <f t="shared" si="21"/>
        <v/>
      </c>
      <c r="AU19" t="str">
        <f t="shared" si="22"/>
        <v/>
      </c>
      <c r="AV19" t="str">
        <f t="shared" si="23"/>
        <v/>
      </c>
      <c r="AW19" t="str">
        <f t="shared" si="24"/>
        <v/>
      </c>
      <c r="AX19" t="str">
        <f t="shared" si="24"/>
        <v/>
      </c>
      <c r="AY19" t="str">
        <f t="shared" si="24"/>
        <v/>
      </c>
      <c r="AZ19" t="str">
        <f t="shared" si="24"/>
        <v/>
      </c>
      <c r="BA19" t="str">
        <f t="shared" si="24"/>
        <v/>
      </c>
      <c r="BB19" t="str">
        <f t="shared" si="24"/>
        <v/>
      </c>
      <c r="BC19" t="str">
        <f t="shared" si="24"/>
        <v/>
      </c>
      <c r="BE19" s="69" t="str">
        <f>IF(ISERR(SMALL($AS$2:$AS$51,18)),"",(SMALL($AS$2:$AS$51,18)))</f>
        <v/>
      </c>
      <c r="BF19" s="69" t="str">
        <f t="shared" si="25"/>
        <v/>
      </c>
      <c r="BG19" s="69" t="str">
        <f t="shared" si="26"/>
        <v/>
      </c>
      <c r="BH19" s="69" t="str">
        <f t="shared" si="27"/>
        <v/>
      </c>
      <c r="BI19" s="69" t="str">
        <f t="shared" si="28"/>
        <v/>
      </c>
      <c r="BJ19" s="69" t="str">
        <f t="shared" si="29"/>
        <v/>
      </c>
      <c r="BK19" s="69" t="str">
        <f t="shared" si="30"/>
        <v/>
      </c>
      <c r="BL19" s="69" t="str">
        <f t="shared" si="31"/>
        <v/>
      </c>
      <c r="BM19" s="69" t="str">
        <f t="shared" si="32"/>
        <v/>
      </c>
      <c r="BN19" s="69" t="str">
        <f t="shared" si="33"/>
        <v/>
      </c>
      <c r="BO19" s="69" t="str">
        <f t="shared" si="34"/>
        <v/>
      </c>
    </row>
    <row r="20" spans="1:67" x14ac:dyDescent="0.15">
      <c r="A20" t="str">
        <f>IF(D20="","",IF(COUNTIF($D$2:D20,D20)=1,MAX($A$2:A19)+1,INDEX($A$2:A19,MATCH(D20,$D$2:D19,0),1)))</f>
        <v/>
      </c>
      <c r="B20" t="str">
        <f>IF(D20="","",COUNTIF($D$2:D20,D20))</f>
        <v/>
      </c>
      <c r="C20" t="str">
        <f t="shared" si="39"/>
        <v/>
      </c>
      <c r="D20" t="str">
        <f>IF(個人種目入力!G25="女",個人種目入力!B25,"")</f>
        <v/>
      </c>
      <c r="E20" t="str">
        <f>IF(ISNUMBER(D20),個人種目入力!C25,"")</f>
        <v/>
      </c>
      <c r="F20" t="str">
        <f>IF(ISNUMBER(D20),個人種目入力!D25,"")</f>
        <v/>
      </c>
      <c r="G20" t="str">
        <f>IF(ISNUMBER(D20),個人種目入力!F25,"")</f>
        <v/>
      </c>
      <c r="H20" t="str">
        <f>IF(ISNUMBER(D20),個人種目入力!H25,"")</f>
        <v/>
      </c>
      <c r="J20">
        <f t="shared" si="35"/>
        <v>19</v>
      </c>
      <c r="K20" t="str">
        <f t="shared" si="3"/>
        <v/>
      </c>
      <c r="L20" t="str">
        <f t="shared" si="4"/>
        <v/>
      </c>
      <c r="M20" t="str">
        <f t="shared" si="5"/>
        <v/>
      </c>
      <c r="N20" t="str">
        <f t="shared" si="6"/>
        <v/>
      </c>
      <c r="O20" t="str">
        <f t="shared" si="7"/>
        <v/>
      </c>
      <c r="P20" t="str">
        <f t="shared" si="7"/>
        <v/>
      </c>
      <c r="Q20" t="str">
        <f t="shared" si="7"/>
        <v/>
      </c>
      <c r="R20" t="str">
        <f t="shared" si="7"/>
        <v/>
      </c>
      <c r="S20" t="str">
        <f t="shared" si="7"/>
        <v/>
      </c>
      <c r="T20" t="str">
        <f t="shared" si="8"/>
        <v/>
      </c>
      <c r="U20" t="str">
        <f t="shared" si="8"/>
        <v/>
      </c>
      <c r="W20" s="69" t="str">
        <f>IF(ISERR(SMALL($K$2:$K$51,19)),"",(SMALL($K$2:$K$51,19)))</f>
        <v/>
      </c>
      <c r="X20" s="69" t="str">
        <f t="shared" si="9"/>
        <v/>
      </c>
      <c r="Y20" s="69" t="str">
        <f t="shared" si="10"/>
        <v/>
      </c>
      <c r="Z20" s="69" t="str">
        <f t="shared" si="11"/>
        <v/>
      </c>
      <c r="AA20" s="69" t="str">
        <f t="shared" si="12"/>
        <v/>
      </c>
      <c r="AB20" s="69" t="str">
        <f t="shared" si="13"/>
        <v/>
      </c>
      <c r="AC20" s="69" t="str">
        <f t="shared" si="14"/>
        <v/>
      </c>
      <c r="AD20" s="69" t="str">
        <f t="shared" si="15"/>
        <v/>
      </c>
      <c r="AE20" s="69" t="str">
        <f t="shared" si="16"/>
        <v/>
      </c>
      <c r="AF20" s="69" t="str">
        <f t="shared" si="17"/>
        <v/>
      </c>
      <c r="AG20" s="69" t="str">
        <f t="shared" si="18"/>
        <v/>
      </c>
      <c r="AI20" t="str">
        <f>IF(AL20="","",IF(COUNTIF($AL$2:AL20,AL20)=1,MAX($AI$2:AI19)+1,INDEX($AI$2:AI19,MATCH(AL20,$AL$2:AL19,0),1)))</f>
        <v/>
      </c>
      <c r="AJ20" t="str">
        <f>IF(AL20="","",COUNTIF($AL$2:AL20,AL20))</f>
        <v/>
      </c>
      <c r="AK20" t="str">
        <f t="shared" si="19"/>
        <v/>
      </c>
      <c r="AL20" t="str">
        <f>IF(個人種目入力!G25="男",個人種目入力!B25,"")</f>
        <v/>
      </c>
      <c r="AM20" t="str">
        <f>IF(ISNUMBER(AL20),個人種目入力!C25,"")</f>
        <v/>
      </c>
      <c r="AN20" t="str">
        <f>IF(ISNUMBER(AL20),個人種目入力!D25,"")</f>
        <v/>
      </c>
      <c r="AO20" t="str">
        <f>IF(ISNUMBER(AL20),個人種目入力!F25,"")</f>
        <v/>
      </c>
      <c r="AP20" t="str">
        <f>IF(ISNUMBER(AL20),個人種目入力!H25,"")</f>
        <v/>
      </c>
      <c r="AR20">
        <f t="shared" si="36"/>
        <v>19</v>
      </c>
      <c r="AS20" t="str">
        <f t="shared" si="20"/>
        <v/>
      </c>
      <c r="AT20" t="str">
        <f t="shared" si="21"/>
        <v/>
      </c>
      <c r="AU20" t="str">
        <f t="shared" si="22"/>
        <v/>
      </c>
      <c r="AV20" t="str">
        <f t="shared" si="23"/>
        <v/>
      </c>
      <c r="AW20" t="str">
        <f t="shared" si="24"/>
        <v/>
      </c>
      <c r="AX20" t="str">
        <f t="shared" si="24"/>
        <v/>
      </c>
      <c r="AY20" t="str">
        <f t="shared" si="24"/>
        <v/>
      </c>
      <c r="AZ20" t="str">
        <f t="shared" si="24"/>
        <v/>
      </c>
      <c r="BA20" t="str">
        <f t="shared" si="24"/>
        <v/>
      </c>
      <c r="BB20" t="str">
        <f t="shared" si="24"/>
        <v/>
      </c>
      <c r="BC20" t="str">
        <f t="shared" si="24"/>
        <v/>
      </c>
      <c r="BE20" s="69" t="str">
        <f>IF(ISERR(SMALL($AS$2:$AS$51,19)),"",(SMALL($AS$2:$AS$51,19)))</f>
        <v/>
      </c>
      <c r="BF20" s="69" t="str">
        <f t="shared" si="25"/>
        <v/>
      </c>
      <c r="BG20" s="69" t="str">
        <f t="shared" si="26"/>
        <v/>
      </c>
      <c r="BH20" s="69" t="str">
        <f t="shared" si="27"/>
        <v/>
      </c>
      <c r="BI20" s="69" t="str">
        <f t="shared" si="28"/>
        <v/>
      </c>
      <c r="BJ20" s="69" t="str">
        <f t="shared" si="29"/>
        <v/>
      </c>
      <c r="BK20" s="69" t="str">
        <f t="shared" si="30"/>
        <v/>
      </c>
      <c r="BL20" s="69" t="str">
        <f t="shared" si="31"/>
        <v/>
      </c>
      <c r="BM20" s="69" t="str">
        <f t="shared" si="32"/>
        <v/>
      </c>
      <c r="BN20" s="69" t="str">
        <f t="shared" si="33"/>
        <v/>
      </c>
      <c r="BO20" s="69" t="str">
        <f t="shared" si="34"/>
        <v/>
      </c>
    </row>
    <row r="21" spans="1:67" x14ac:dyDescent="0.15">
      <c r="A21" t="str">
        <f>IF(D21="","",IF(COUNTIF($D$2:D21,D21)=1,MAX($A$2:A20)+1,INDEX($A$2:A20,MATCH(D21,$D$2:D20,0),1)))</f>
        <v/>
      </c>
      <c r="B21" t="str">
        <f>IF(D21="","",COUNTIF($D$2:D21,D21))</f>
        <v/>
      </c>
      <c r="C21" t="str">
        <f t="shared" si="39"/>
        <v/>
      </c>
      <c r="D21" t="str">
        <f>IF(個人種目入力!G26="女",個人種目入力!B26,"")</f>
        <v/>
      </c>
      <c r="E21" t="str">
        <f>IF(ISNUMBER(D21),個人種目入力!C26,"")</f>
        <v/>
      </c>
      <c r="F21" t="str">
        <f>IF(ISNUMBER(D21),個人種目入力!D26,"")</f>
        <v/>
      </c>
      <c r="G21" t="str">
        <f>IF(ISNUMBER(D21),個人種目入力!F26,"")</f>
        <v/>
      </c>
      <c r="H21" t="str">
        <f>IF(ISNUMBER(D21),個人種目入力!H26,"")</f>
        <v/>
      </c>
      <c r="J21">
        <f t="shared" si="35"/>
        <v>20</v>
      </c>
      <c r="K21" t="str">
        <f t="shared" si="3"/>
        <v/>
      </c>
      <c r="L21" t="str">
        <f t="shared" si="4"/>
        <v/>
      </c>
      <c r="M21" t="str">
        <f t="shared" si="5"/>
        <v/>
      </c>
      <c r="N21" t="str">
        <f t="shared" si="6"/>
        <v/>
      </c>
      <c r="O21" t="str">
        <f t="shared" si="7"/>
        <v/>
      </c>
      <c r="P21" t="str">
        <f t="shared" si="7"/>
        <v/>
      </c>
      <c r="Q21" t="str">
        <f t="shared" si="7"/>
        <v/>
      </c>
      <c r="R21" t="str">
        <f t="shared" si="7"/>
        <v/>
      </c>
      <c r="S21" t="str">
        <f t="shared" si="7"/>
        <v/>
      </c>
      <c r="T21" t="str">
        <f t="shared" si="8"/>
        <v/>
      </c>
      <c r="U21" t="str">
        <f t="shared" si="8"/>
        <v/>
      </c>
      <c r="W21" s="69" t="str">
        <f>IF(ISERR(SMALL($K$2:$K$51,20)),"",(SMALL($K$2:$K$51,20)))</f>
        <v/>
      </c>
      <c r="X21" s="69" t="str">
        <f t="shared" si="9"/>
        <v/>
      </c>
      <c r="Y21" s="69" t="str">
        <f t="shared" si="10"/>
        <v/>
      </c>
      <c r="Z21" s="69" t="str">
        <f t="shared" si="11"/>
        <v/>
      </c>
      <c r="AA21" s="69" t="str">
        <f t="shared" si="12"/>
        <v/>
      </c>
      <c r="AB21" s="69" t="str">
        <f t="shared" si="13"/>
        <v/>
      </c>
      <c r="AC21" s="69" t="str">
        <f t="shared" si="14"/>
        <v/>
      </c>
      <c r="AD21" s="69" t="str">
        <f t="shared" si="15"/>
        <v/>
      </c>
      <c r="AE21" s="69" t="str">
        <f t="shared" si="16"/>
        <v/>
      </c>
      <c r="AF21" s="69" t="str">
        <f t="shared" si="17"/>
        <v/>
      </c>
      <c r="AG21" s="69" t="str">
        <f t="shared" si="18"/>
        <v/>
      </c>
      <c r="AI21" t="str">
        <f>IF(AL21="","",IF(COUNTIF($AL$2:AL21,AL21)=1,MAX($AI$2:AI20)+1,INDEX($AI$2:AI20,MATCH(AL21,$AL$2:AL20,0),1)))</f>
        <v/>
      </c>
      <c r="AJ21" t="str">
        <f>IF(AL21="","",COUNTIF($AL$2:AL21,AL21))</f>
        <v/>
      </c>
      <c r="AK21" t="str">
        <f t="shared" si="19"/>
        <v/>
      </c>
      <c r="AL21" t="str">
        <f>IF(個人種目入力!G26="男",個人種目入力!B26,"")</f>
        <v/>
      </c>
      <c r="AM21" t="str">
        <f>IF(ISNUMBER(AL21),個人種目入力!C26,"")</f>
        <v/>
      </c>
      <c r="AN21" t="str">
        <f>IF(ISNUMBER(AL21),個人種目入力!D26,"")</f>
        <v/>
      </c>
      <c r="AO21" t="str">
        <f>IF(ISNUMBER(AL21),個人種目入力!F26,"")</f>
        <v/>
      </c>
      <c r="AP21" t="str">
        <f>IF(ISNUMBER(AL21),個人種目入力!H26,"")</f>
        <v/>
      </c>
      <c r="AR21">
        <f t="shared" si="36"/>
        <v>20</v>
      </c>
      <c r="AS21" t="str">
        <f t="shared" si="20"/>
        <v/>
      </c>
      <c r="AT21" t="str">
        <f t="shared" si="21"/>
        <v/>
      </c>
      <c r="AU21" t="str">
        <f t="shared" si="22"/>
        <v/>
      </c>
      <c r="AV21" t="str">
        <f t="shared" si="23"/>
        <v/>
      </c>
      <c r="AW21" t="str">
        <f t="shared" si="24"/>
        <v/>
      </c>
      <c r="AX21" t="str">
        <f t="shared" si="24"/>
        <v/>
      </c>
      <c r="AY21" t="str">
        <f t="shared" si="24"/>
        <v/>
      </c>
      <c r="AZ21" t="str">
        <f t="shared" si="24"/>
        <v/>
      </c>
      <c r="BA21" t="str">
        <f t="shared" si="24"/>
        <v/>
      </c>
      <c r="BB21" t="str">
        <f t="shared" si="24"/>
        <v/>
      </c>
      <c r="BC21" t="str">
        <f t="shared" si="24"/>
        <v/>
      </c>
      <c r="BE21" s="69" t="str">
        <f>IF(ISERR(SMALL($AS$2:$AS$51,20)),"",(SMALL($AS$2:$AS$51,20)))</f>
        <v/>
      </c>
      <c r="BF21" s="69" t="str">
        <f t="shared" si="25"/>
        <v/>
      </c>
      <c r="BG21" s="69" t="str">
        <f t="shared" si="26"/>
        <v/>
      </c>
      <c r="BH21" s="69" t="str">
        <f t="shared" si="27"/>
        <v/>
      </c>
      <c r="BI21" s="69" t="str">
        <f t="shared" si="28"/>
        <v/>
      </c>
      <c r="BJ21" s="69" t="str">
        <f t="shared" si="29"/>
        <v/>
      </c>
      <c r="BK21" s="69" t="str">
        <f t="shared" si="30"/>
        <v/>
      </c>
      <c r="BL21" s="69" t="str">
        <f t="shared" si="31"/>
        <v/>
      </c>
      <c r="BM21" s="69" t="str">
        <f t="shared" si="32"/>
        <v/>
      </c>
      <c r="BN21" s="69" t="str">
        <f t="shared" si="33"/>
        <v/>
      </c>
      <c r="BO21" s="69" t="str">
        <f t="shared" si="34"/>
        <v/>
      </c>
    </row>
    <row r="22" spans="1:67" x14ac:dyDescent="0.15">
      <c r="A22" t="str">
        <f>IF(D22="","",IF(COUNTIF($D$2:D22,D22)=1,MAX($A$2:A21)+1,INDEX($A$2:A21,MATCH(D22,$D$2:D21,0),1)))</f>
        <v/>
      </c>
      <c r="B22" t="str">
        <f>IF(D22="","",COUNTIF($D$2:D22,D22))</f>
        <v/>
      </c>
      <c r="C22" t="str">
        <f t="shared" si="39"/>
        <v/>
      </c>
      <c r="D22" t="str">
        <f>IF(個人種目入力!G27="女",個人種目入力!B27,"")</f>
        <v/>
      </c>
      <c r="E22" t="str">
        <f>IF(ISNUMBER(D22),個人種目入力!C27,"")</f>
        <v/>
      </c>
      <c r="F22" t="str">
        <f>IF(ISNUMBER(D22),個人種目入力!D27,"")</f>
        <v/>
      </c>
      <c r="G22" t="str">
        <f>IF(ISNUMBER(D22),個人種目入力!F27,"")</f>
        <v/>
      </c>
      <c r="H22" t="str">
        <f>IF(ISNUMBER(D22),個人種目入力!H27,"")</f>
        <v/>
      </c>
      <c r="J22">
        <f t="shared" si="35"/>
        <v>21</v>
      </c>
      <c r="K22" t="str">
        <f t="shared" si="3"/>
        <v/>
      </c>
      <c r="L22" t="str">
        <f t="shared" si="4"/>
        <v/>
      </c>
      <c r="M22" t="str">
        <f t="shared" si="5"/>
        <v/>
      </c>
      <c r="N22" t="str">
        <f t="shared" si="6"/>
        <v/>
      </c>
      <c r="O22" t="str">
        <f t="shared" si="7"/>
        <v/>
      </c>
      <c r="P22" t="str">
        <f t="shared" si="7"/>
        <v/>
      </c>
      <c r="Q22" t="str">
        <f t="shared" si="7"/>
        <v/>
      </c>
      <c r="R22" t="str">
        <f t="shared" si="7"/>
        <v/>
      </c>
      <c r="S22" t="str">
        <f t="shared" si="7"/>
        <v/>
      </c>
      <c r="T22" t="str">
        <f t="shared" si="8"/>
        <v/>
      </c>
      <c r="U22" t="str">
        <f t="shared" si="8"/>
        <v/>
      </c>
      <c r="W22" s="69" t="str">
        <f>IF(ISERR(SMALL($K$2:$K$51,21)),"",(SMALL($K$2:$K$51,21)))</f>
        <v/>
      </c>
      <c r="X22" s="69" t="str">
        <f t="shared" si="9"/>
        <v/>
      </c>
      <c r="Y22" s="69" t="str">
        <f t="shared" si="10"/>
        <v/>
      </c>
      <c r="Z22" s="69" t="str">
        <f t="shared" si="11"/>
        <v/>
      </c>
      <c r="AA22" s="69" t="str">
        <f t="shared" si="12"/>
        <v/>
      </c>
      <c r="AB22" s="69" t="str">
        <f t="shared" si="13"/>
        <v/>
      </c>
      <c r="AC22" s="69" t="str">
        <f t="shared" si="14"/>
        <v/>
      </c>
      <c r="AD22" s="69" t="str">
        <f t="shared" si="15"/>
        <v/>
      </c>
      <c r="AE22" s="69" t="str">
        <f t="shared" si="16"/>
        <v/>
      </c>
      <c r="AF22" s="69" t="str">
        <f t="shared" si="17"/>
        <v/>
      </c>
      <c r="AG22" s="69" t="str">
        <f t="shared" si="18"/>
        <v/>
      </c>
      <c r="AI22" t="str">
        <f>IF(AL22="","",IF(COUNTIF($AL$2:AL22,AL22)=1,MAX($AI$2:AI21)+1,INDEX($AI$2:AI21,MATCH(AL22,$AL$2:AL21,0),1)))</f>
        <v/>
      </c>
      <c r="AJ22" t="str">
        <f>IF(AL22="","",COUNTIF($AL$2:AL22,AL22))</f>
        <v/>
      </c>
      <c r="AK22" t="str">
        <f t="shared" si="19"/>
        <v/>
      </c>
      <c r="AL22" t="str">
        <f>IF(個人種目入力!G27="男",個人種目入力!B27,"")</f>
        <v/>
      </c>
      <c r="AM22" t="str">
        <f>IF(ISNUMBER(AL22),個人種目入力!C27,"")</f>
        <v/>
      </c>
      <c r="AN22" t="str">
        <f>IF(ISNUMBER(AL22),個人種目入力!D27,"")</f>
        <v/>
      </c>
      <c r="AO22" t="str">
        <f>IF(ISNUMBER(AL22),個人種目入力!F27,"")</f>
        <v/>
      </c>
      <c r="AP22" t="str">
        <f>IF(ISNUMBER(AL22),個人種目入力!H27,"")</f>
        <v/>
      </c>
      <c r="AR22">
        <f t="shared" si="36"/>
        <v>21</v>
      </c>
      <c r="AS22" t="str">
        <f t="shared" si="20"/>
        <v/>
      </c>
      <c r="AT22" t="str">
        <f t="shared" si="21"/>
        <v/>
      </c>
      <c r="AU22" t="str">
        <f t="shared" si="22"/>
        <v/>
      </c>
      <c r="AV22" t="str">
        <f t="shared" si="23"/>
        <v/>
      </c>
      <c r="AW22" t="str">
        <f t="shared" si="24"/>
        <v/>
      </c>
      <c r="AX22" t="str">
        <f t="shared" si="24"/>
        <v/>
      </c>
      <c r="AY22" t="str">
        <f t="shared" si="24"/>
        <v/>
      </c>
      <c r="AZ22" t="str">
        <f t="shared" si="24"/>
        <v/>
      </c>
      <c r="BA22" t="str">
        <f t="shared" si="24"/>
        <v/>
      </c>
      <c r="BB22" t="str">
        <f t="shared" si="24"/>
        <v/>
      </c>
      <c r="BC22" t="str">
        <f t="shared" si="24"/>
        <v/>
      </c>
      <c r="BE22" s="69" t="str">
        <f>IF(ISERR(SMALL($AS$2:$AS$51,21)),"",(SMALL($AS$2:$AS$51,21)))</f>
        <v/>
      </c>
      <c r="BF22" s="69" t="str">
        <f t="shared" si="25"/>
        <v/>
      </c>
      <c r="BG22" s="69" t="str">
        <f t="shared" si="26"/>
        <v/>
      </c>
      <c r="BH22" s="69" t="str">
        <f t="shared" si="27"/>
        <v/>
      </c>
      <c r="BI22" s="69" t="str">
        <f t="shared" si="28"/>
        <v/>
      </c>
      <c r="BJ22" s="69" t="str">
        <f t="shared" si="29"/>
        <v/>
      </c>
      <c r="BK22" s="69" t="str">
        <f t="shared" si="30"/>
        <v/>
      </c>
      <c r="BL22" s="69" t="str">
        <f t="shared" si="31"/>
        <v/>
      </c>
      <c r="BM22" s="69" t="str">
        <f t="shared" si="32"/>
        <v/>
      </c>
      <c r="BN22" s="69" t="str">
        <f t="shared" si="33"/>
        <v/>
      </c>
      <c r="BO22" s="69" t="str">
        <f t="shared" si="34"/>
        <v/>
      </c>
    </row>
    <row r="23" spans="1:67" x14ac:dyDescent="0.15">
      <c r="A23" t="str">
        <f>IF(D23="","",IF(COUNTIF($D$2:D23,D23)=1,MAX($A$2:A22)+1,INDEX($A$2:A22,MATCH(D23,$D$2:D22,0),1)))</f>
        <v/>
      </c>
      <c r="B23" t="str">
        <f>IF(D23="","",COUNTIF($D$2:D23,D23))</f>
        <v/>
      </c>
      <c r="C23" t="str">
        <f t="shared" si="39"/>
        <v/>
      </c>
      <c r="D23" t="str">
        <f>IF(個人種目入力!G28="女",個人種目入力!B28,"")</f>
        <v/>
      </c>
      <c r="E23" t="str">
        <f>IF(ISNUMBER(D23),個人種目入力!C28,"")</f>
        <v/>
      </c>
      <c r="F23" t="str">
        <f>IF(ISNUMBER(D23),個人種目入力!D28,"")</f>
        <v/>
      </c>
      <c r="G23" t="str">
        <f>IF(ISNUMBER(D23),個人種目入力!F28,"")</f>
        <v/>
      </c>
      <c r="H23" t="str">
        <f>IF(ISNUMBER(D23),個人種目入力!H28,"")</f>
        <v/>
      </c>
      <c r="J23">
        <f t="shared" si="35"/>
        <v>22</v>
      </c>
      <c r="K23" t="str">
        <f t="shared" si="3"/>
        <v/>
      </c>
      <c r="L23" t="str">
        <f t="shared" si="4"/>
        <v/>
      </c>
      <c r="M23" t="str">
        <f t="shared" si="5"/>
        <v/>
      </c>
      <c r="N23" t="str">
        <f t="shared" si="6"/>
        <v/>
      </c>
      <c r="O23" t="str">
        <f t="shared" si="7"/>
        <v/>
      </c>
      <c r="P23" t="str">
        <f t="shared" si="7"/>
        <v/>
      </c>
      <c r="Q23" t="str">
        <f t="shared" si="7"/>
        <v/>
      </c>
      <c r="R23" t="str">
        <f t="shared" si="7"/>
        <v/>
      </c>
      <c r="S23" t="str">
        <f t="shared" si="7"/>
        <v/>
      </c>
      <c r="T23" t="str">
        <f t="shared" si="8"/>
        <v/>
      </c>
      <c r="U23" t="str">
        <f t="shared" si="8"/>
        <v/>
      </c>
      <c r="W23" s="69" t="str">
        <f>IF(ISERR(SMALL($K$2:$K$51,22)),"",(SMALL($K$2:$K$51,22)))</f>
        <v/>
      </c>
      <c r="X23" s="69" t="str">
        <f t="shared" si="9"/>
        <v/>
      </c>
      <c r="Y23" s="69" t="str">
        <f t="shared" si="10"/>
        <v/>
      </c>
      <c r="Z23" s="69" t="str">
        <f t="shared" si="11"/>
        <v/>
      </c>
      <c r="AA23" s="69" t="str">
        <f t="shared" si="12"/>
        <v/>
      </c>
      <c r="AB23" s="69" t="str">
        <f t="shared" si="13"/>
        <v/>
      </c>
      <c r="AC23" s="69" t="str">
        <f t="shared" si="14"/>
        <v/>
      </c>
      <c r="AD23" s="69" t="str">
        <f t="shared" si="15"/>
        <v/>
      </c>
      <c r="AE23" s="69" t="str">
        <f t="shared" si="16"/>
        <v/>
      </c>
      <c r="AF23" s="69" t="str">
        <f t="shared" si="17"/>
        <v/>
      </c>
      <c r="AG23" s="69" t="str">
        <f t="shared" si="18"/>
        <v/>
      </c>
      <c r="AI23" t="str">
        <f>IF(AL23="","",IF(COUNTIF($AL$2:AL23,AL23)=1,MAX($AI$2:AI22)+1,INDEX($AI$2:AI22,MATCH(AL23,$AL$2:AL22,0),1)))</f>
        <v/>
      </c>
      <c r="AJ23" t="str">
        <f>IF(AL23="","",COUNTIF($AL$2:AL23,AL23))</f>
        <v/>
      </c>
      <c r="AK23" t="str">
        <f t="shared" si="19"/>
        <v/>
      </c>
      <c r="AL23" t="str">
        <f>IF(個人種目入力!G28="男",個人種目入力!B28,"")</f>
        <v/>
      </c>
      <c r="AM23" t="str">
        <f>IF(ISNUMBER(AL23),個人種目入力!C28,"")</f>
        <v/>
      </c>
      <c r="AN23" t="str">
        <f>IF(ISNUMBER(AL23),個人種目入力!D28,"")</f>
        <v/>
      </c>
      <c r="AO23" t="str">
        <f>IF(ISNUMBER(AL23),個人種目入力!F28,"")</f>
        <v/>
      </c>
      <c r="AP23" t="str">
        <f>IF(ISNUMBER(AL23),個人種目入力!H28,"")</f>
        <v/>
      </c>
      <c r="AR23">
        <f t="shared" si="36"/>
        <v>22</v>
      </c>
      <c r="AS23" t="str">
        <f t="shared" si="20"/>
        <v/>
      </c>
      <c r="AT23" t="str">
        <f t="shared" si="21"/>
        <v/>
      </c>
      <c r="AU23" t="str">
        <f t="shared" si="22"/>
        <v/>
      </c>
      <c r="AV23" t="str">
        <f t="shared" si="23"/>
        <v/>
      </c>
      <c r="AW23" t="str">
        <f t="shared" si="24"/>
        <v/>
      </c>
      <c r="AX23" t="str">
        <f t="shared" si="24"/>
        <v/>
      </c>
      <c r="AY23" t="str">
        <f t="shared" si="24"/>
        <v/>
      </c>
      <c r="AZ23" t="str">
        <f t="shared" si="24"/>
        <v/>
      </c>
      <c r="BA23" t="str">
        <f t="shared" si="24"/>
        <v/>
      </c>
      <c r="BB23" t="str">
        <f t="shared" si="24"/>
        <v/>
      </c>
      <c r="BC23" t="str">
        <f t="shared" si="24"/>
        <v/>
      </c>
      <c r="BE23" s="69" t="str">
        <f>IF(ISERR(SMALL($AS$2:$AS$51,22)),"",(SMALL($AS$2:$AS$51,22)))</f>
        <v/>
      </c>
      <c r="BF23" s="69" t="str">
        <f t="shared" si="25"/>
        <v/>
      </c>
      <c r="BG23" s="69" t="str">
        <f t="shared" si="26"/>
        <v/>
      </c>
      <c r="BH23" s="69" t="str">
        <f t="shared" si="27"/>
        <v/>
      </c>
      <c r="BI23" s="69" t="str">
        <f t="shared" si="28"/>
        <v/>
      </c>
      <c r="BJ23" s="69" t="str">
        <f t="shared" si="29"/>
        <v/>
      </c>
      <c r="BK23" s="69" t="str">
        <f t="shared" si="30"/>
        <v/>
      </c>
      <c r="BL23" s="69" t="str">
        <f t="shared" si="31"/>
        <v/>
      </c>
      <c r="BM23" s="69" t="str">
        <f t="shared" si="32"/>
        <v/>
      </c>
      <c r="BN23" s="69" t="str">
        <f t="shared" si="33"/>
        <v/>
      </c>
      <c r="BO23" s="69" t="str">
        <f t="shared" si="34"/>
        <v/>
      </c>
    </row>
    <row r="24" spans="1:67" x14ac:dyDescent="0.15">
      <c r="A24" t="str">
        <f>IF(D24="","",IF(COUNTIF($D$2:D24,D24)=1,MAX($A$2:A23)+1,INDEX($A$2:A23,MATCH(D24,$D$2:D23,0),1)))</f>
        <v/>
      </c>
      <c r="B24" t="str">
        <f>IF(D24="","",COUNTIF($D$2:D24,D24))</f>
        <v/>
      </c>
      <c r="C24" t="str">
        <f t="shared" si="39"/>
        <v/>
      </c>
      <c r="D24" t="str">
        <f>IF(個人種目入力!G29="女",個人種目入力!B29,"")</f>
        <v/>
      </c>
      <c r="E24" t="str">
        <f>IF(ISNUMBER(D24),個人種目入力!C29,"")</f>
        <v/>
      </c>
      <c r="F24" t="str">
        <f>IF(ISNUMBER(D24),個人種目入力!D29,"")</f>
        <v/>
      </c>
      <c r="G24" t="str">
        <f>IF(ISNUMBER(D24),個人種目入力!F29,"")</f>
        <v/>
      </c>
      <c r="H24" t="str">
        <f>IF(ISNUMBER(D24),個人種目入力!H29,"")</f>
        <v/>
      </c>
      <c r="J24">
        <f t="shared" si="35"/>
        <v>23</v>
      </c>
      <c r="K24" t="str">
        <f t="shared" si="3"/>
        <v/>
      </c>
      <c r="L24" t="str">
        <f t="shared" si="4"/>
        <v/>
      </c>
      <c r="M24" t="str">
        <f t="shared" si="5"/>
        <v/>
      </c>
      <c r="N24" t="str">
        <f t="shared" si="6"/>
        <v/>
      </c>
      <c r="O24" t="str">
        <f t="shared" si="7"/>
        <v/>
      </c>
      <c r="P24" t="str">
        <f t="shared" si="7"/>
        <v/>
      </c>
      <c r="Q24" t="str">
        <f t="shared" si="7"/>
        <v/>
      </c>
      <c r="R24" t="str">
        <f t="shared" si="7"/>
        <v/>
      </c>
      <c r="S24" t="str">
        <f t="shared" si="7"/>
        <v/>
      </c>
      <c r="T24" t="str">
        <f t="shared" si="8"/>
        <v/>
      </c>
      <c r="U24" t="str">
        <f t="shared" si="8"/>
        <v/>
      </c>
      <c r="W24" s="69" t="str">
        <f>IF(ISERR(SMALL($K$2:$K$51,23)),"",(SMALL($K$2:$K$51,23)))</f>
        <v/>
      </c>
      <c r="X24" s="69" t="str">
        <f t="shared" si="9"/>
        <v/>
      </c>
      <c r="Y24" s="69" t="str">
        <f t="shared" si="10"/>
        <v/>
      </c>
      <c r="Z24" s="69" t="str">
        <f t="shared" si="11"/>
        <v/>
      </c>
      <c r="AA24" s="69" t="str">
        <f t="shared" si="12"/>
        <v/>
      </c>
      <c r="AB24" s="69" t="str">
        <f t="shared" si="13"/>
        <v/>
      </c>
      <c r="AC24" s="69" t="str">
        <f t="shared" si="14"/>
        <v/>
      </c>
      <c r="AD24" s="69" t="str">
        <f t="shared" si="15"/>
        <v/>
      </c>
      <c r="AE24" s="69" t="str">
        <f t="shared" si="16"/>
        <v/>
      </c>
      <c r="AF24" s="69" t="str">
        <f t="shared" si="17"/>
        <v/>
      </c>
      <c r="AG24" s="69" t="str">
        <f t="shared" si="18"/>
        <v/>
      </c>
      <c r="AI24" t="str">
        <f>IF(AL24="","",IF(COUNTIF($AL$2:AL24,AL24)=1,MAX($AI$2:AI23)+1,INDEX($AI$2:AI23,MATCH(AL24,$AL$2:AL23,0),1)))</f>
        <v/>
      </c>
      <c r="AJ24" t="str">
        <f>IF(AL24="","",COUNTIF($AL$2:AL24,AL24))</f>
        <v/>
      </c>
      <c r="AK24" t="str">
        <f t="shared" si="19"/>
        <v/>
      </c>
      <c r="AL24" t="str">
        <f>IF(個人種目入力!G29="男",個人種目入力!B29,"")</f>
        <v/>
      </c>
      <c r="AM24" t="str">
        <f>IF(ISNUMBER(AL24),個人種目入力!C29,"")</f>
        <v/>
      </c>
      <c r="AN24" t="str">
        <f>IF(ISNUMBER(AL24),個人種目入力!D29,"")</f>
        <v/>
      </c>
      <c r="AO24" t="str">
        <f>IF(ISNUMBER(AL24),個人種目入力!F29,"")</f>
        <v/>
      </c>
      <c r="AP24" t="str">
        <f>IF(ISNUMBER(AL24),個人種目入力!H29,"")</f>
        <v/>
      </c>
      <c r="AR24">
        <f t="shared" si="36"/>
        <v>23</v>
      </c>
      <c r="AS24" t="str">
        <f t="shared" si="20"/>
        <v/>
      </c>
      <c r="AT24" t="str">
        <f t="shared" si="21"/>
        <v/>
      </c>
      <c r="AU24" t="str">
        <f t="shared" si="22"/>
        <v/>
      </c>
      <c r="AV24" t="str">
        <f t="shared" si="23"/>
        <v/>
      </c>
      <c r="AW24" t="str">
        <f t="shared" si="24"/>
        <v/>
      </c>
      <c r="AX24" t="str">
        <f t="shared" si="24"/>
        <v/>
      </c>
      <c r="AY24" t="str">
        <f t="shared" si="24"/>
        <v/>
      </c>
      <c r="AZ24" t="str">
        <f t="shared" si="24"/>
        <v/>
      </c>
      <c r="BA24" t="str">
        <f t="shared" si="24"/>
        <v/>
      </c>
      <c r="BB24" t="str">
        <f t="shared" si="24"/>
        <v/>
      </c>
      <c r="BC24" t="str">
        <f t="shared" si="24"/>
        <v/>
      </c>
      <c r="BE24" s="69" t="str">
        <f>IF(ISERR(SMALL($AS$2:$AS$51,23)),"",(SMALL($AS$2:$AS$51,23)))</f>
        <v/>
      </c>
      <c r="BF24" s="69" t="str">
        <f t="shared" si="25"/>
        <v/>
      </c>
      <c r="BG24" s="69" t="str">
        <f t="shared" si="26"/>
        <v/>
      </c>
      <c r="BH24" s="69" t="str">
        <f t="shared" si="27"/>
        <v/>
      </c>
      <c r="BI24" s="69" t="str">
        <f t="shared" si="28"/>
        <v/>
      </c>
      <c r="BJ24" s="69" t="str">
        <f t="shared" si="29"/>
        <v/>
      </c>
      <c r="BK24" s="69" t="str">
        <f t="shared" si="30"/>
        <v/>
      </c>
      <c r="BL24" s="69" t="str">
        <f t="shared" si="31"/>
        <v/>
      </c>
      <c r="BM24" s="69" t="str">
        <f t="shared" si="32"/>
        <v/>
      </c>
      <c r="BN24" s="69" t="str">
        <f t="shared" si="33"/>
        <v/>
      </c>
      <c r="BO24" s="69" t="str">
        <f t="shared" si="34"/>
        <v/>
      </c>
    </row>
    <row r="25" spans="1:67" x14ac:dyDescent="0.15">
      <c r="A25" t="str">
        <f>IF(D25="","",IF(COUNTIF($D$2:D25,D25)=1,MAX($A$2:A24)+1,INDEX($A$2:A24,MATCH(D25,$D$2:D24,0),1)))</f>
        <v/>
      </c>
      <c r="B25" t="str">
        <f>IF(D25="","",COUNTIF($D$2:D25,D25))</f>
        <v/>
      </c>
      <c r="C25" t="str">
        <f t="shared" si="39"/>
        <v/>
      </c>
      <c r="D25" t="str">
        <f>IF(個人種目入力!G30="女",個人種目入力!B30,"")</f>
        <v/>
      </c>
      <c r="E25" t="str">
        <f>IF(ISNUMBER(D25),個人種目入力!C30,"")</f>
        <v/>
      </c>
      <c r="F25" t="str">
        <f>IF(ISNUMBER(D25),個人種目入力!D30,"")</f>
        <v/>
      </c>
      <c r="G25" t="str">
        <f>IF(ISNUMBER(D25),個人種目入力!F30,"")</f>
        <v/>
      </c>
      <c r="H25" t="str">
        <f>IF(ISNUMBER(D25),個人種目入力!H30,"")</f>
        <v/>
      </c>
      <c r="J25">
        <f t="shared" si="35"/>
        <v>24</v>
      </c>
      <c r="K25" t="str">
        <f t="shared" si="3"/>
        <v/>
      </c>
      <c r="L25" t="str">
        <f t="shared" si="4"/>
        <v/>
      </c>
      <c r="M25" t="str">
        <f t="shared" si="5"/>
        <v/>
      </c>
      <c r="N25" t="str">
        <f t="shared" si="6"/>
        <v/>
      </c>
      <c r="O25" t="str">
        <f t="shared" si="7"/>
        <v/>
      </c>
      <c r="P25" t="str">
        <f t="shared" si="7"/>
        <v/>
      </c>
      <c r="Q25" t="str">
        <f t="shared" si="7"/>
        <v/>
      </c>
      <c r="R25" t="str">
        <f t="shared" si="7"/>
        <v/>
      </c>
      <c r="S25" t="str">
        <f t="shared" si="7"/>
        <v/>
      </c>
      <c r="T25" t="str">
        <f t="shared" si="8"/>
        <v/>
      </c>
      <c r="U25" t="str">
        <f t="shared" si="8"/>
        <v/>
      </c>
      <c r="W25" s="69" t="str">
        <f>IF(ISERR(SMALL($K$2:$K$51,24)),"",(SMALL($K$2:$K$51,24)))</f>
        <v/>
      </c>
      <c r="X25" s="69" t="str">
        <f t="shared" si="9"/>
        <v/>
      </c>
      <c r="Y25" s="69" t="str">
        <f t="shared" si="10"/>
        <v/>
      </c>
      <c r="Z25" s="69" t="str">
        <f t="shared" si="11"/>
        <v/>
      </c>
      <c r="AA25" s="69" t="str">
        <f t="shared" si="12"/>
        <v/>
      </c>
      <c r="AB25" s="69" t="str">
        <f t="shared" si="13"/>
        <v/>
      </c>
      <c r="AC25" s="69" t="str">
        <f t="shared" si="14"/>
        <v/>
      </c>
      <c r="AD25" s="69" t="str">
        <f t="shared" si="15"/>
        <v/>
      </c>
      <c r="AE25" s="69" t="str">
        <f t="shared" si="16"/>
        <v/>
      </c>
      <c r="AF25" s="69" t="str">
        <f t="shared" si="17"/>
        <v/>
      </c>
      <c r="AG25" s="69" t="str">
        <f t="shared" si="18"/>
        <v/>
      </c>
      <c r="AI25" t="str">
        <f>IF(AL25="","",IF(COUNTIF($AL$2:AL25,AL25)=1,MAX($AI$2:AI24)+1,INDEX($AI$2:AI24,MATCH(AL25,$AL$2:AL24,0),1)))</f>
        <v/>
      </c>
      <c r="AJ25" t="str">
        <f>IF(AL25="","",COUNTIF($AL$2:AL25,AL25))</f>
        <v/>
      </c>
      <c r="AK25" t="str">
        <f t="shared" si="19"/>
        <v/>
      </c>
      <c r="AL25" t="str">
        <f>IF(個人種目入力!G30="男",個人種目入力!B30,"")</f>
        <v/>
      </c>
      <c r="AM25" t="str">
        <f>IF(ISNUMBER(AL25),個人種目入力!C30,"")</f>
        <v/>
      </c>
      <c r="AN25" t="str">
        <f>IF(ISNUMBER(AL25),個人種目入力!D30,"")</f>
        <v/>
      </c>
      <c r="AO25" t="str">
        <f>IF(ISNUMBER(AL25),個人種目入力!F30,"")</f>
        <v/>
      </c>
      <c r="AP25" t="str">
        <f>IF(ISNUMBER(AL25),個人種目入力!H30,"")</f>
        <v/>
      </c>
      <c r="AR25">
        <f t="shared" si="36"/>
        <v>24</v>
      </c>
      <c r="AS25" t="str">
        <f t="shared" si="20"/>
        <v/>
      </c>
      <c r="AT25" t="str">
        <f t="shared" si="21"/>
        <v/>
      </c>
      <c r="AU25" t="str">
        <f t="shared" si="22"/>
        <v/>
      </c>
      <c r="AV25" t="str">
        <f t="shared" si="23"/>
        <v/>
      </c>
      <c r="AW25" t="str">
        <f t="shared" si="24"/>
        <v/>
      </c>
      <c r="AX25" t="str">
        <f t="shared" si="24"/>
        <v/>
      </c>
      <c r="AY25" t="str">
        <f t="shared" si="24"/>
        <v/>
      </c>
      <c r="AZ25" t="str">
        <f t="shared" si="24"/>
        <v/>
      </c>
      <c r="BA25" t="str">
        <f t="shared" si="24"/>
        <v/>
      </c>
      <c r="BB25" t="str">
        <f t="shared" si="24"/>
        <v/>
      </c>
      <c r="BC25" t="str">
        <f t="shared" si="24"/>
        <v/>
      </c>
      <c r="BE25" s="69" t="str">
        <f>IF(ISERR(SMALL($AS$2:$AS$51,24)),"",(SMALL($AS$2:$AS$51,24)))</f>
        <v/>
      </c>
      <c r="BF25" s="69" t="str">
        <f t="shared" si="25"/>
        <v/>
      </c>
      <c r="BG25" s="69" t="str">
        <f t="shared" si="26"/>
        <v/>
      </c>
      <c r="BH25" s="69" t="str">
        <f t="shared" si="27"/>
        <v/>
      </c>
      <c r="BI25" s="69" t="str">
        <f t="shared" si="28"/>
        <v/>
      </c>
      <c r="BJ25" s="69" t="str">
        <f t="shared" si="29"/>
        <v/>
      </c>
      <c r="BK25" s="69" t="str">
        <f t="shared" si="30"/>
        <v/>
      </c>
      <c r="BL25" s="69" t="str">
        <f t="shared" si="31"/>
        <v/>
      </c>
      <c r="BM25" s="69" t="str">
        <f t="shared" si="32"/>
        <v/>
      </c>
      <c r="BN25" s="69" t="str">
        <f t="shared" si="33"/>
        <v/>
      </c>
      <c r="BO25" s="69" t="str">
        <f t="shared" si="34"/>
        <v/>
      </c>
    </row>
    <row r="26" spans="1:67" x14ac:dyDescent="0.15">
      <c r="A26" t="str">
        <f>IF(D26="","",IF(COUNTIF($D$2:D26,D26)=1,MAX($A$2:A25)+1,INDEX($A$2:A25,MATCH(D26,$D$2:D25,0),1)))</f>
        <v/>
      </c>
      <c r="B26" t="str">
        <f>IF(D26="","",COUNTIF($D$2:D26,D26))</f>
        <v/>
      </c>
      <c r="C26" t="str">
        <f t="shared" si="39"/>
        <v/>
      </c>
      <c r="D26" t="str">
        <f>IF(個人種目入力!G31="女",個人種目入力!B31,"")</f>
        <v/>
      </c>
      <c r="E26" t="str">
        <f>IF(ISNUMBER(D26),個人種目入力!C31,"")</f>
        <v/>
      </c>
      <c r="F26" t="str">
        <f>IF(ISNUMBER(D26),個人種目入力!D31,"")</f>
        <v/>
      </c>
      <c r="G26" t="str">
        <f>IF(ISNUMBER(D26),個人種目入力!F31,"")</f>
        <v/>
      </c>
      <c r="H26" t="str">
        <f>IF(ISNUMBER(D26),個人種目入力!H31,"")</f>
        <v/>
      </c>
      <c r="J26">
        <f t="shared" si="35"/>
        <v>25</v>
      </c>
      <c r="K26" t="str">
        <f t="shared" si="3"/>
        <v/>
      </c>
      <c r="L26" t="str">
        <f t="shared" si="4"/>
        <v/>
      </c>
      <c r="M26" t="str">
        <f t="shared" si="5"/>
        <v/>
      </c>
      <c r="N26" t="str">
        <f t="shared" si="6"/>
        <v/>
      </c>
      <c r="O26" t="str">
        <f t="shared" si="7"/>
        <v/>
      </c>
      <c r="P26" t="str">
        <f t="shared" si="7"/>
        <v/>
      </c>
      <c r="Q26" t="str">
        <f t="shared" si="7"/>
        <v/>
      </c>
      <c r="R26" t="str">
        <f t="shared" si="7"/>
        <v/>
      </c>
      <c r="S26" t="str">
        <f t="shared" si="7"/>
        <v/>
      </c>
      <c r="T26" t="str">
        <f t="shared" si="8"/>
        <v/>
      </c>
      <c r="U26" t="str">
        <f t="shared" si="8"/>
        <v/>
      </c>
      <c r="W26" s="69" t="str">
        <f>IF(ISERR(SMALL($K$2:$K$51,25)),"",(SMALL($K$2:$K$51,25)))</f>
        <v/>
      </c>
      <c r="X26" s="69" t="str">
        <f t="shared" si="9"/>
        <v/>
      </c>
      <c r="Y26" s="69" t="str">
        <f t="shared" si="10"/>
        <v/>
      </c>
      <c r="Z26" s="69" t="str">
        <f t="shared" si="11"/>
        <v/>
      </c>
      <c r="AA26" s="69" t="str">
        <f t="shared" si="12"/>
        <v/>
      </c>
      <c r="AB26" s="69" t="str">
        <f t="shared" si="13"/>
        <v/>
      </c>
      <c r="AC26" s="69" t="str">
        <f t="shared" si="14"/>
        <v/>
      </c>
      <c r="AD26" s="69" t="str">
        <f t="shared" si="15"/>
        <v/>
      </c>
      <c r="AE26" s="69" t="str">
        <f t="shared" si="16"/>
        <v/>
      </c>
      <c r="AF26" s="69" t="str">
        <f t="shared" si="17"/>
        <v/>
      </c>
      <c r="AG26" s="69" t="str">
        <f t="shared" si="18"/>
        <v/>
      </c>
      <c r="AI26" t="str">
        <f>IF(AL26="","",IF(COUNTIF($AL$2:AL26,AL26)=1,MAX($AI$2:AI25)+1,INDEX($AI$2:AI25,MATCH(AL26,$AL$2:AL25,0),1)))</f>
        <v/>
      </c>
      <c r="AJ26" t="str">
        <f>IF(AL26="","",COUNTIF($AL$2:AL26,AL26))</f>
        <v/>
      </c>
      <c r="AK26" t="str">
        <f t="shared" si="19"/>
        <v/>
      </c>
      <c r="AL26" t="str">
        <f>IF(個人種目入力!G31="男",個人種目入力!B31,"")</f>
        <v/>
      </c>
      <c r="AM26" t="str">
        <f>IF(ISNUMBER(AL26),個人種目入力!C31,"")</f>
        <v/>
      </c>
      <c r="AN26" t="str">
        <f>IF(ISNUMBER(AL26),個人種目入力!D31,"")</f>
        <v/>
      </c>
      <c r="AO26" t="str">
        <f>IF(ISNUMBER(AL26),個人種目入力!F31,"")</f>
        <v/>
      </c>
      <c r="AP26" t="str">
        <f>IF(ISNUMBER(AL26),個人種目入力!H31,"")</f>
        <v/>
      </c>
      <c r="AR26">
        <f t="shared" si="36"/>
        <v>25</v>
      </c>
      <c r="AS26" t="str">
        <f t="shared" si="20"/>
        <v/>
      </c>
      <c r="AT26" t="str">
        <f t="shared" si="21"/>
        <v/>
      </c>
      <c r="AU26" t="str">
        <f t="shared" si="22"/>
        <v/>
      </c>
      <c r="AV26" t="str">
        <f t="shared" si="23"/>
        <v/>
      </c>
      <c r="AW26" t="str">
        <f t="shared" si="24"/>
        <v/>
      </c>
      <c r="AX26" t="str">
        <f t="shared" si="24"/>
        <v/>
      </c>
      <c r="AY26" t="str">
        <f t="shared" si="24"/>
        <v/>
      </c>
      <c r="AZ26" t="str">
        <f t="shared" si="24"/>
        <v/>
      </c>
      <c r="BA26" t="str">
        <f t="shared" si="24"/>
        <v/>
      </c>
      <c r="BB26" t="str">
        <f t="shared" si="24"/>
        <v/>
      </c>
      <c r="BC26" t="str">
        <f t="shared" si="24"/>
        <v/>
      </c>
      <c r="BE26" s="69" t="str">
        <f>IF(ISERR(SMALL($AS$2:$AS$51,25)),"",(SMALL($AS$2:$AS$51,25)))</f>
        <v/>
      </c>
      <c r="BF26" s="69" t="str">
        <f t="shared" si="25"/>
        <v/>
      </c>
      <c r="BG26" s="69" t="str">
        <f t="shared" si="26"/>
        <v/>
      </c>
      <c r="BH26" s="69" t="str">
        <f t="shared" si="27"/>
        <v/>
      </c>
      <c r="BI26" s="69" t="str">
        <f t="shared" si="28"/>
        <v/>
      </c>
      <c r="BJ26" s="69" t="str">
        <f t="shared" si="29"/>
        <v/>
      </c>
      <c r="BK26" s="69" t="str">
        <f t="shared" si="30"/>
        <v/>
      </c>
      <c r="BL26" s="69" t="str">
        <f t="shared" si="31"/>
        <v/>
      </c>
      <c r="BM26" s="69" t="str">
        <f t="shared" si="32"/>
        <v/>
      </c>
      <c r="BN26" s="69" t="str">
        <f t="shared" si="33"/>
        <v/>
      </c>
      <c r="BO26" s="69" t="str">
        <f t="shared" si="34"/>
        <v/>
      </c>
    </row>
    <row r="27" spans="1:67" x14ac:dyDescent="0.15">
      <c r="A27" t="str">
        <f>IF(D27="","",IF(COUNTIF($D$2:D27,D27)=1,MAX($A$2:A26)+1,INDEX($A$2:A26,MATCH(D27,$D$2:D26,0),1)))</f>
        <v/>
      </c>
      <c r="B27" t="str">
        <f>IF(D27="","",COUNTIF($D$2:D27,D27))</f>
        <v/>
      </c>
      <c r="C27" t="str">
        <f t="shared" si="39"/>
        <v/>
      </c>
      <c r="D27" t="str">
        <f>IF(個人種目入力!G32="女",個人種目入力!B32,"")</f>
        <v/>
      </c>
      <c r="E27" t="str">
        <f>IF(ISNUMBER(D27),個人種目入力!C32,"")</f>
        <v/>
      </c>
      <c r="F27" t="str">
        <f>IF(ISNUMBER(D27),個人種目入力!D32,"")</f>
        <v/>
      </c>
      <c r="G27" t="str">
        <f>IF(ISNUMBER(D27),個人種目入力!F32,"")</f>
        <v/>
      </c>
      <c r="H27" t="str">
        <f>IF(ISNUMBER(D27),個人種目入力!H32,"")</f>
        <v/>
      </c>
      <c r="J27">
        <f t="shared" si="35"/>
        <v>26</v>
      </c>
      <c r="K27" t="str">
        <f t="shared" si="3"/>
        <v/>
      </c>
      <c r="L27" t="str">
        <f t="shared" si="4"/>
        <v/>
      </c>
      <c r="M27" t="str">
        <f t="shared" si="5"/>
        <v/>
      </c>
      <c r="N27" t="str">
        <f t="shared" si="6"/>
        <v/>
      </c>
      <c r="O27" t="str">
        <f t="shared" si="7"/>
        <v/>
      </c>
      <c r="P27" t="str">
        <f t="shared" si="7"/>
        <v/>
      </c>
      <c r="Q27" t="str">
        <f t="shared" si="7"/>
        <v/>
      </c>
      <c r="R27" t="str">
        <f t="shared" si="7"/>
        <v/>
      </c>
      <c r="S27" t="str">
        <f t="shared" si="7"/>
        <v/>
      </c>
      <c r="T27" t="str">
        <f t="shared" si="8"/>
        <v/>
      </c>
      <c r="U27" t="str">
        <f t="shared" si="8"/>
        <v/>
      </c>
      <c r="W27" s="69" t="str">
        <f>IF(ISERR(SMALL($K$2:$K$51,26)),"",(SMALL($K$2:$K$51,26)))</f>
        <v/>
      </c>
      <c r="X27" s="69" t="str">
        <f t="shared" si="9"/>
        <v/>
      </c>
      <c r="Y27" s="69" t="str">
        <f t="shared" si="10"/>
        <v/>
      </c>
      <c r="Z27" s="69" t="str">
        <f t="shared" si="11"/>
        <v/>
      </c>
      <c r="AA27" s="69" t="str">
        <f t="shared" si="12"/>
        <v/>
      </c>
      <c r="AB27" s="69" t="str">
        <f t="shared" si="13"/>
        <v/>
      </c>
      <c r="AC27" s="69" t="str">
        <f t="shared" si="14"/>
        <v/>
      </c>
      <c r="AD27" s="69" t="str">
        <f t="shared" si="15"/>
        <v/>
      </c>
      <c r="AE27" s="69" t="str">
        <f t="shared" si="16"/>
        <v/>
      </c>
      <c r="AF27" s="69" t="str">
        <f t="shared" si="17"/>
        <v/>
      </c>
      <c r="AG27" s="69" t="str">
        <f t="shared" si="18"/>
        <v/>
      </c>
      <c r="AI27" t="str">
        <f>IF(AL27="","",IF(COUNTIF($AL$2:AL27,AL27)=1,MAX($AI$2:AI26)+1,INDEX($AI$2:AI26,MATCH(AL27,$AL$2:AL26,0),1)))</f>
        <v/>
      </c>
      <c r="AJ27" t="str">
        <f>IF(AL27="","",COUNTIF($AL$2:AL27,AL27))</f>
        <v/>
      </c>
      <c r="AK27" t="str">
        <f t="shared" si="19"/>
        <v/>
      </c>
      <c r="AL27" t="str">
        <f>IF(個人種目入力!G32="男",個人種目入力!B32,"")</f>
        <v/>
      </c>
      <c r="AM27" t="str">
        <f>IF(ISNUMBER(AL27),個人種目入力!C32,"")</f>
        <v/>
      </c>
      <c r="AN27" t="str">
        <f>IF(ISNUMBER(AL27),個人種目入力!D32,"")</f>
        <v/>
      </c>
      <c r="AO27" t="str">
        <f>IF(ISNUMBER(AL27),個人種目入力!F32,"")</f>
        <v/>
      </c>
      <c r="AP27" t="str">
        <f>IF(ISNUMBER(AL27),個人種目入力!H32,"")</f>
        <v/>
      </c>
      <c r="AR27">
        <f t="shared" si="36"/>
        <v>26</v>
      </c>
      <c r="AS27" t="str">
        <f t="shared" si="20"/>
        <v/>
      </c>
      <c r="AT27" t="str">
        <f t="shared" si="21"/>
        <v/>
      </c>
      <c r="AU27" t="str">
        <f t="shared" si="22"/>
        <v/>
      </c>
      <c r="AV27" t="str">
        <f t="shared" si="23"/>
        <v/>
      </c>
      <c r="AW27" t="str">
        <f t="shared" si="24"/>
        <v/>
      </c>
      <c r="AX27" t="str">
        <f t="shared" si="24"/>
        <v/>
      </c>
      <c r="AY27" t="str">
        <f t="shared" si="24"/>
        <v/>
      </c>
      <c r="AZ27" t="str">
        <f t="shared" si="24"/>
        <v/>
      </c>
      <c r="BA27" t="str">
        <f t="shared" si="24"/>
        <v/>
      </c>
      <c r="BB27" t="str">
        <f t="shared" si="24"/>
        <v/>
      </c>
      <c r="BC27" t="str">
        <f t="shared" si="24"/>
        <v/>
      </c>
      <c r="BE27" s="69" t="str">
        <f>IF(ISERR(SMALL($AS$2:$AS$51,26)),"",(SMALL($AS$2:$AS$51,26)))</f>
        <v/>
      </c>
      <c r="BF27" s="69" t="str">
        <f t="shared" si="25"/>
        <v/>
      </c>
      <c r="BG27" s="69" t="str">
        <f t="shared" si="26"/>
        <v/>
      </c>
      <c r="BH27" s="69" t="str">
        <f t="shared" si="27"/>
        <v/>
      </c>
      <c r="BI27" s="69" t="str">
        <f t="shared" si="28"/>
        <v/>
      </c>
      <c r="BJ27" s="69" t="str">
        <f t="shared" si="29"/>
        <v/>
      </c>
      <c r="BK27" s="69" t="str">
        <f t="shared" si="30"/>
        <v/>
      </c>
      <c r="BL27" s="69" t="str">
        <f t="shared" si="31"/>
        <v/>
      </c>
      <c r="BM27" s="69" t="str">
        <f t="shared" si="32"/>
        <v/>
      </c>
      <c r="BN27" s="69" t="str">
        <f t="shared" si="33"/>
        <v/>
      </c>
      <c r="BO27" s="69" t="str">
        <f t="shared" si="34"/>
        <v/>
      </c>
    </row>
    <row r="28" spans="1:67" x14ac:dyDescent="0.15">
      <c r="A28" t="str">
        <f>IF(D28="","",IF(COUNTIF($D$2:D28,D28)=1,MAX($A$2:A27)+1,INDEX($A$2:A27,MATCH(D28,$D$2:D27,0),1)))</f>
        <v/>
      </c>
      <c r="B28" t="str">
        <f>IF(D28="","",COUNTIF($D$2:D28,D28))</f>
        <v/>
      </c>
      <c r="C28" t="str">
        <f t="shared" si="39"/>
        <v/>
      </c>
      <c r="D28" t="str">
        <f>IF(個人種目入力!G33="女",個人種目入力!B33,"")</f>
        <v/>
      </c>
      <c r="E28" t="str">
        <f>IF(ISNUMBER(D28),個人種目入力!C33,"")</f>
        <v/>
      </c>
      <c r="F28" t="str">
        <f>IF(ISNUMBER(D28),個人種目入力!D33,"")</f>
        <v/>
      </c>
      <c r="G28" t="str">
        <f>IF(ISNUMBER(D28),個人種目入力!F33,"")</f>
        <v/>
      </c>
      <c r="H28" t="str">
        <f>IF(ISNUMBER(D28),個人種目入力!H33,"")</f>
        <v/>
      </c>
      <c r="J28">
        <f t="shared" si="35"/>
        <v>27</v>
      </c>
      <c r="K28" t="str">
        <f t="shared" si="3"/>
        <v/>
      </c>
      <c r="L28" t="str">
        <f t="shared" si="4"/>
        <v/>
      </c>
      <c r="M28" t="str">
        <f t="shared" si="5"/>
        <v/>
      </c>
      <c r="N28" t="str">
        <f t="shared" si="6"/>
        <v/>
      </c>
      <c r="O28" t="str">
        <f t="shared" si="7"/>
        <v/>
      </c>
      <c r="P28" t="str">
        <f t="shared" si="7"/>
        <v/>
      </c>
      <c r="Q28" t="str">
        <f t="shared" si="7"/>
        <v/>
      </c>
      <c r="R28" t="str">
        <f t="shared" si="7"/>
        <v/>
      </c>
      <c r="S28" t="str">
        <f t="shared" si="7"/>
        <v/>
      </c>
      <c r="T28" t="str">
        <f t="shared" si="8"/>
        <v/>
      </c>
      <c r="U28" t="str">
        <f t="shared" si="8"/>
        <v/>
      </c>
      <c r="W28" s="69" t="str">
        <f>IF(ISERR(SMALL($K$2:$K$51,27)),"",(SMALL($K$2:$K$51,27)))</f>
        <v/>
      </c>
      <c r="X28" s="69" t="str">
        <f t="shared" si="9"/>
        <v/>
      </c>
      <c r="Y28" s="69" t="str">
        <f t="shared" si="10"/>
        <v/>
      </c>
      <c r="Z28" s="69" t="str">
        <f t="shared" si="11"/>
        <v/>
      </c>
      <c r="AA28" s="69" t="str">
        <f t="shared" si="12"/>
        <v/>
      </c>
      <c r="AB28" s="69" t="str">
        <f t="shared" si="13"/>
        <v/>
      </c>
      <c r="AC28" s="69" t="str">
        <f t="shared" si="14"/>
        <v/>
      </c>
      <c r="AD28" s="69" t="str">
        <f t="shared" si="15"/>
        <v/>
      </c>
      <c r="AE28" s="69" t="str">
        <f t="shared" si="16"/>
        <v/>
      </c>
      <c r="AF28" s="69" t="str">
        <f t="shared" si="17"/>
        <v/>
      </c>
      <c r="AG28" s="69" t="str">
        <f t="shared" si="18"/>
        <v/>
      </c>
      <c r="AI28" t="str">
        <f>IF(AL28="","",IF(COUNTIF($AL$2:AL28,AL28)=1,MAX($AI$2:AI27)+1,INDEX($AI$2:AI27,MATCH(AL28,$AL$2:AL27,0),1)))</f>
        <v/>
      </c>
      <c r="AJ28" t="str">
        <f>IF(AL28="","",COUNTIF($AL$2:AL28,AL28))</f>
        <v/>
      </c>
      <c r="AK28" t="str">
        <f t="shared" si="19"/>
        <v/>
      </c>
      <c r="AL28" t="str">
        <f>IF(個人種目入力!G33="男",個人種目入力!B33,"")</f>
        <v/>
      </c>
      <c r="AM28" t="str">
        <f>IF(ISNUMBER(AL28),個人種目入力!C33,"")</f>
        <v/>
      </c>
      <c r="AN28" t="str">
        <f>IF(ISNUMBER(AL28),個人種目入力!D33,"")</f>
        <v/>
      </c>
      <c r="AO28" t="str">
        <f>IF(ISNUMBER(AL28),個人種目入力!F33,"")</f>
        <v/>
      </c>
      <c r="AP28" t="str">
        <f>IF(ISNUMBER(AL28),個人種目入力!H33,"")</f>
        <v/>
      </c>
      <c r="AR28">
        <f t="shared" si="36"/>
        <v>27</v>
      </c>
      <c r="AS28" t="str">
        <f t="shared" si="20"/>
        <v/>
      </c>
      <c r="AT28" t="str">
        <f t="shared" si="21"/>
        <v/>
      </c>
      <c r="AU28" t="str">
        <f t="shared" si="22"/>
        <v/>
      </c>
      <c r="AV28" t="str">
        <f t="shared" si="23"/>
        <v/>
      </c>
      <c r="AW28" t="str">
        <f t="shared" si="24"/>
        <v/>
      </c>
      <c r="AX28" t="str">
        <f t="shared" si="24"/>
        <v/>
      </c>
      <c r="AY28" t="str">
        <f t="shared" si="24"/>
        <v/>
      </c>
      <c r="AZ28" t="str">
        <f t="shared" si="24"/>
        <v/>
      </c>
      <c r="BA28" t="str">
        <f t="shared" si="24"/>
        <v/>
      </c>
      <c r="BB28" t="str">
        <f t="shared" si="24"/>
        <v/>
      </c>
      <c r="BC28" t="str">
        <f t="shared" si="24"/>
        <v/>
      </c>
      <c r="BE28" s="69" t="str">
        <f>IF(ISERR(SMALL($AS$2:$AS$51,27)),"",(SMALL($AS$2:$AS$51,27)))</f>
        <v/>
      </c>
      <c r="BF28" s="69" t="str">
        <f t="shared" si="25"/>
        <v/>
      </c>
      <c r="BG28" s="69" t="str">
        <f t="shared" si="26"/>
        <v/>
      </c>
      <c r="BH28" s="69" t="str">
        <f t="shared" si="27"/>
        <v/>
      </c>
      <c r="BI28" s="69" t="str">
        <f t="shared" si="28"/>
        <v/>
      </c>
      <c r="BJ28" s="69" t="str">
        <f t="shared" si="29"/>
        <v/>
      </c>
      <c r="BK28" s="69" t="str">
        <f t="shared" si="30"/>
        <v/>
      </c>
      <c r="BL28" s="69" t="str">
        <f t="shared" si="31"/>
        <v/>
      </c>
      <c r="BM28" s="69" t="str">
        <f t="shared" si="32"/>
        <v/>
      </c>
      <c r="BN28" s="69" t="str">
        <f t="shared" si="33"/>
        <v/>
      </c>
      <c r="BO28" s="69" t="str">
        <f t="shared" si="34"/>
        <v/>
      </c>
    </row>
    <row r="29" spans="1:67" x14ac:dyDescent="0.15">
      <c r="A29" t="str">
        <f>IF(D29="","",IF(COUNTIF($D$2:D29,D29)=1,MAX($A$2:A28)+1,INDEX($A$2:A28,MATCH(D29,$D$2:D28,0),1)))</f>
        <v/>
      </c>
      <c r="B29" t="str">
        <f>IF(D29="","",COUNTIF($D$2:D29,D29))</f>
        <v/>
      </c>
      <c r="C29" t="str">
        <f t="shared" si="39"/>
        <v/>
      </c>
      <c r="D29" t="str">
        <f>IF(個人種目入力!G34="女",個人種目入力!B34,"")</f>
        <v/>
      </c>
      <c r="E29" t="str">
        <f>IF(ISNUMBER(D29),個人種目入力!C34,"")</f>
        <v/>
      </c>
      <c r="F29" t="str">
        <f>IF(ISNUMBER(D29),個人種目入力!D34,"")</f>
        <v/>
      </c>
      <c r="G29" t="str">
        <f>IF(ISNUMBER(D29),個人種目入力!F34,"")</f>
        <v/>
      </c>
      <c r="H29" t="str">
        <f>IF(ISNUMBER(D29),個人種目入力!H34,"")</f>
        <v/>
      </c>
      <c r="J29">
        <f t="shared" si="35"/>
        <v>28</v>
      </c>
      <c r="K29" t="str">
        <f t="shared" si="3"/>
        <v/>
      </c>
      <c r="L29" t="str">
        <f t="shared" si="4"/>
        <v/>
      </c>
      <c r="M29" t="str">
        <f t="shared" si="5"/>
        <v/>
      </c>
      <c r="N29" t="str">
        <f t="shared" si="6"/>
        <v/>
      </c>
      <c r="O29" t="str">
        <f t="shared" si="7"/>
        <v/>
      </c>
      <c r="P29" t="str">
        <f t="shared" si="7"/>
        <v/>
      </c>
      <c r="Q29" t="str">
        <f t="shared" si="7"/>
        <v/>
      </c>
      <c r="R29" t="str">
        <f t="shared" si="7"/>
        <v/>
      </c>
      <c r="S29" t="str">
        <f t="shared" si="7"/>
        <v/>
      </c>
      <c r="T29" t="str">
        <f t="shared" si="8"/>
        <v/>
      </c>
      <c r="U29" t="str">
        <f t="shared" si="8"/>
        <v/>
      </c>
      <c r="W29" s="69" t="str">
        <f>IF(ISERR(SMALL($K$2:$K$51,28)),"",(SMALL($K$2:$K$51,28)))</f>
        <v/>
      </c>
      <c r="X29" s="69" t="str">
        <f t="shared" si="9"/>
        <v/>
      </c>
      <c r="Y29" s="69" t="str">
        <f t="shared" si="10"/>
        <v/>
      </c>
      <c r="Z29" s="69" t="str">
        <f t="shared" si="11"/>
        <v/>
      </c>
      <c r="AA29" s="69" t="str">
        <f t="shared" si="12"/>
        <v/>
      </c>
      <c r="AB29" s="69" t="str">
        <f t="shared" si="13"/>
        <v/>
      </c>
      <c r="AC29" s="69" t="str">
        <f t="shared" si="14"/>
        <v/>
      </c>
      <c r="AD29" s="69" t="str">
        <f t="shared" si="15"/>
        <v/>
      </c>
      <c r="AE29" s="69" t="str">
        <f t="shared" si="16"/>
        <v/>
      </c>
      <c r="AF29" s="69" t="str">
        <f t="shared" si="17"/>
        <v/>
      </c>
      <c r="AG29" s="69" t="str">
        <f t="shared" si="18"/>
        <v/>
      </c>
      <c r="AI29" t="str">
        <f>IF(AL29="","",IF(COUNTIF($AL$2:AL29,AL29)=1,MAX($AI$2:AI28)+1,INDEX($AI$2:AI28,MATCH(AL29,$AL$2:AL28,0),1)))</f>
        <v/>
      </c>
      <c r="AJ29" t="str">
        <f>IF(AL29="","",COUNTIF($AL$2:AL29,AL29))</f>
        <v/>
      </c>
      <c r="AK29" t="str">
        <f t="shared" si="19"/>
        <v/>
      </c>
      <c r="AL29" t="str">
        <f>IF(個人種目入力!G34="男",個人種目入力!B34,"")</f>
        <v/>
      </c>
      <c r="AM29" t="str">
        <f>IF(ISNUMBER(AL29),個人種目入力!C34,"")</f>
        <v/>
      </c>
      <c r="AN29" t="str">
        <f>IF(ISNUMBER(AL29),個人種目入力!D34,"")</f>
        <v/>
      </c>
      <c r="AO29" t="str">
        <f>IF(ISNUMBER(AL29),個人種目入力!F34,"")</f>
        <v/>
      </c>
      <c r="AP29" t="str">
        <f>IF(ISNUMBER(AL29),個人種目入力!H34,"")</f>
        <v/>
      </c>
      <c r="AR29">
        <f t="shared" si="36"/>
        <v>28</v>
      </c>
      <c r="AS29" t="str">
        <f t="shared" si="20"/>
        <v/>
      </c>
      <c r="AT29" t="str">
        <f t="shared" si="21"/>
        <v/>
      </c>
      <c r="AU29" t="str">
        <f t="shared" si="22"/>
        <v/>
      </c>
      <c r="AV29" t="str">
        <f t="shared" si="23"/>
        <v/>
      </c>
      <c r="AW29" t="str">
        <f t="shared" si="24"/>
        <v/>
      </c>
      <c r="AX29" t="str">
        <f t="shared" si="24"/>
        <v/>
      </c>
      <c r="AY29" t="str">
        <f t="shared" si="24"/>
        <v/>
      </c>
      <c r="AZ29" t="str">
        <f t="shared" si="24"/>
        <v/>
      </c>
      <c r="BA29" t="str">
        <f t="shared" si="24"/>
        <v/>
      </c>
      <c r="BB29" t="str">
        <f t="shared" si="24"/>
        <v/>
      </c>
      <c r="BC29" t="str">
        <f t="shared" si="24"/>
        <v/>
      </c>
      <c r="BE29" s="69" t="str">
        <f>IF(ISERR(SMALL($AS$2:$AS$51,28)),"",(SMALL($AS$2:$AS$51,28)))</f>
        <v/>
      </c>
      <c r="BF29" s="69" t="str">
        <f t="shared" si="25"/>
        <v/>
      </c>
      <c r="BG29" s="69" t="str">
        <f t="shared" si="26"/>
        <v/>
      </c>
      <c r="BH29" s="69" t="str">
        <f t="shared" si="27"/>
        <v/>
      </c>
      <c r="BI29" s="69" t="str">
        <f t="shared" si="28"/>
        <v/>
      </c>
      <c r="BJ29" s="69" t="str">
        <f t="shared" si="29"/>
        <v/>
      </c>
      <c r="BK29" s="69" t="str">
        <f t="shared" si="30"/>
        <v/>
      </c>
      <c r="BL29" s="69" t="str">
        <f t="shared" si="31"/>
        <v/>
      </c>
      <c r="BM29" s="69" t="str">
        <f t="shared" si="32"/>
        <v/>
      </c>
      <c r="BN29" s="69" t="str">
        <f t="shared" si="33"/>
        <v/>
      </c>
      <c r="BO29" s="69" t="str">
        <f t="shared" si="34"/>
        <v/>
      </c>
    </row>
    <row r="30" spans="1:67" x14ac:dyDescent="0.15">
      <c r="A30" t="str">
        <f>IF(D30="","",IF(COUNTIF($D$2:D30,D30)=1,MAX($A$2:A29)+1,INDEX($A$2:A29,MATCH(D30,$D$2:D29,0),1)))</f>
        <v/>
      </c>
      <c r="B30" t="str">
        <f>IF(D30="","",COUNTIF($D$2:D30,D30))</f>
        <v/>
      </c>
      <c r="C30" t="str">
        <f t="shared" si="39"/>
        <v/>
      </c>
      <c r="D30" t="str">
        <f>IF(個人種目入力!G35="女",個人種目入力!B35,"")</f>
        <v/>
      </c>
      <c r="E30" t="str">
        <f>IF(ISNUMBER(D30),個人種目入力!C35,"")</f>
        <v/>
      </c>
      <c r="F30" t="str">
        <f>IF(ISNUMBER(D30),個人種目入力!D35,"")</f>
        <v/>
      </c>
      <c r="G30" t="str">
        <f>IF(ISNUMBER(D30),個人種目入力!F35,"")</f>
        <v/>
      </c>
      <c r="H30" t="str">
        <f>IF(ISNUMBER(D30),個人種目入力!H35,"")</f>
        <v/>
      </c>
      <c r="J30">
        <f t="shared" si="35"/>
        <v>29</v>
      </c>
      <c r="K30" t="str">
        <f t="shared" si="3"/>
        <v/>
      </c>
      <c r="L30" t="str">
        <f t="shared" si="4"/>
        <v/>
      </c>
      <c r="M30" t="str">
        <f t="shared" si="5"/>
        <v/>
      </c>
      <c r="N30" t="str">
        <f t="shared" si="6"/>
        <v/>
      </c>
      <c r="O30" t="str">
        <f t="shared" si="7"/>
        <v/>
      </c>
      <c r="P30" t="str">
        <f t="shared" si="7"/>
        <v/>
      </c>
      <c r="Q30" t="str">
        <f t="shared" si="7"/>
        <v/>
      </c>
      <c r="R30" t="str">
        <f t="shared" si="7"/>
        <v/>
      </c>
      <c r="S30" t="str">
        <f t="shared" si="7"/>
        <v/>
      </c>
      <c r="T30" t="str">
        <f t="shared" si="8"/>
        <v/>
      </c>
      <c r="U30" t="str">
        <f t="shared" si="8"/>
        <v/>
      </c>
      <c r="W30" s="69" t="str">
        <f>IF(ISERR(SMALL($K$2:$K$51,29)),"",(SMALL($K$2:$K$51,29)))</f>
        <v/>
      </c>
      <c r="X30" s="69" t="str">
        <f t="shared" si="9"/>
        <v/>
      </c>
      <c r="Y30" s="69" t="str">
        <f t="shared" si="10"/>
        <v/>
      </c>
      <c r="Z30" s="69" t="str">
        <f t="shared" si="11"/>
        <v/>
      </c>
      <c r="AA30" s="69" t="str">
        <f t="shared" si="12"/>
        <v/>
      </c>
      <c r="AB30" s="69" t="str">
        <f t="shared" si="13"/>
        <v/>
      </c>
      <c r="AC30" s="69" t="str">
        <f t="shared" si="14"/>
        <v/>
      </c>
      <c r="AD30" s="69" t="str">
        <f t="shared" si="15"/>
        <v/>
      </c>
      <c r="AE30" s="69" t="str">
        <f t="shared" si="16"/>
        <v/>
      </c>
      <c r="AF30" s="69" t="str">
        <f t="shared" si="17"/>
        <v/>
      </c>
      <c r="AG30" s="69" t="str">
        <f t="shared" si="18"/>
        <v/>
      </c>
      <c r="AI30" t="str">
        <f>IF(AL30="","",IF(COUNTIF($AL$2:AL30,AL30)=1,MAX($AI$2:AI29)+1,INDEX($AI$2:AI29,MATCH(AL30,$AL$2:AL29,0),1)))</f>
        <v/>
      </c>
      <c r="AJ30" t="str">
        <f>IF(AL30="","",COUNTIF($AL$2:AL30,AL30))</f>
        <v/>
      </c>
      <c r="AK30" t="str">
        <f t="shared" si="19"/>
        <v/>
      </c>
      <c r="AL30" t="str">
        <f>IF(個人種目入力!G35="男",個人種目入力!B35,"")</f>
        <v/>
      </c>
      <c r="AM30" t="str">
        <f>IF(ISNUMBER(AL30),個人種目入力!C35,"")</f>
        <v/>
      </c>
      <c r="AN30" t="str">
        <f>IF(ISNUMBER(AL30),個人種目入力!D35,"")</f>
        <v/>
      </c>
      <c r="AO30" t="str">
        <f>IF(ISNUMBER(AL30),個人種目入力!F35,"")</f>
        <v/>
      </c>
      <c r="AP30" t="str">
        <f>IF(ISNUMBER(AL30),個人種目入力!H35,"")</f>
        <v/>
      </c>
      <c r="AR30">
        <f t="shared" si="36"/>
        <v>29</v>
      </c>
      <c r="AS30" t="str">
        <f t="shared" si="20"/>
        <v/>
      </c>
      <c r="AT30" t="str">
        <f t="shared" si="21"/>
        <v/>
      </c>
      <c r="AU30" t="str">
        <f t="shared" si="22"/>
        <v/>
      </c>
      <c r="AV30" t="str">
        <f t="shared" si="23"/>
        <v/>
      </c>
      <c r="AW30" t="str">
        <f t="shared" si="24"/>
        <v/>
      </c>
      <c r="AX30" t="str">
        <f t="shared" si="24"/>
        <v/>
      </c>
      <c r="AY30" t="str">
        <f t="shared" si="24"/>
        <v/>
      </c>
      <c r="AZ30" t="str">
        <f t="shared" si="24"/>
        <v/>
      </c>
      <c r="BA30" t="str">
        <f t="shared" si="24"/>
        <v/>
      </c>
      <c r="BB30" t="str">
        <f t="shared" si="24"/>
        <v/>
      </c>
      <c r="BC30" t="str">
        <f t="shared" si="24"/>
        <v/>
      </c>
      <c r="BE30" s="69" t="str">
        <f>IF(ISERR(SMALL($AS$2:$AS$51,29)),"",(SMALL($AS$2:$AS$51,29)))</f>
        <v/>
      </c>
      <c r="BF30" s="69" t="str">
        <f t="shared" si="25"/>
        <v/>
      </c>
      <c r="BG30" s="69" t="str">
        <f t="shared" si="26"/>
        <v/>
      </c>
      <c r="BH30" s="69" t="str">
        <f t="shared" si="27"/>
        <v/>
      </c>
      <c r="BI30" s="69" t="str">
        <f t="shared" si="28"/>
        <v/>
      </c>
      <c r="BJ30" s="69" t="str">
        <f t="shared" si="29"/>
        <v/>
      </c>
      <c r="BK30" s="69" t="str">
        <f t="shared" si="30"/>
        <v/>
      </c>
      <c r="BL30" s="69" t="str">
        <f t="shared" si="31"/>
        <v/>
      </c>
      <c r="BM30" s="69" t="str">
        <f t="shared" si="32"/>
        <v/>
      </c>
      <c r="BN30" s="69" t="str">
        <f t="shared" si="33"/>
        <v/>
      </c>
      <c r="BO30" s="69" t="str">
        <f t="shared" si="34"/>
        <v/>
      </c>
    </row>
    <row r="31" spans="1:67" x14ac:dyDescent="0.15">
      <c r="A31" t="str">
        <f>IF(D31="","",IF(COUNTIF($D$2:D31,D31)=1,MAX($A$2:A30)+1,INDEX($A$2:A30,MATCH(D31,$D$2:D30,0),1)))</f>
        <v/>
      </c>
      <c r="B31" t="str">
        <f>IF(D31="","",COUNTIF($D$2:D31,D31))</f>
        <v/>
      </c>
      <c r="C31" t="str">
        <f t="shared" si="39"/>
        <v/>
      </c>
      <c r="D31" t="str">
        <f>IF(個人種目入力!G36="女",個人種目入力!B36,"")</f>
        <v/>
      </c>
      <c r="E31" t="str">
        <f>IF(ISNUMBER(D31),個人種目入力!C36,"")</f>
        <v/>
      </c>
      <c r="F31" t="str">
        <f>IF(ISNUMBER(D31),個人種目入力!D36,"")</f>
        <v/>
      </c>
      <c r="G31" t="str">
        <f>IF(ISNUMBER(D31),個人種目入力!F36,"")</f>
        <v/>
      </c>
      <c r="H31" t="str">
        <f>IF(ISNUMBER(D31),個人種目入力!H36,"")</f>
        <v/>
      </c>
      <c r="J31">
        <f t="shared" si="35"/>
        <v>30</v>
      </c>
      <c r="K31" t="str">
        <f t="shared" si="3"/>
        <v/>
      </c>
      <c r="L31" t="str">
        <f t="shared" si="4"/>
        <v/>
      </c>
      <c r="M31" t="str">
        <f t="shared" si="5"/>
        <v/>
      </c>
      <c r="N31" t="str">
        <f t="shared" si="6"/>
        <v/>
      </c>
      <c r="O31" t="str">
        <f t="shared" si="7"/>
        <v/>
      </c>
      <c r="P31" t="str">
        <f t="shared" si="7"/>
        <v/>
      </c>
      <c r="Q31" t="str">
        <f t="shared" si="7"/>
        <v/>
      </c>
      <c r="R31" t="str">
        <f t="shared" si="7"/>
        <v/>
      </c>
      <c r="S31" t="str">
        <f t="shared" si="7"/>
        <v/>
      </c>
      <c r="T31" t="str">
        <f t="shared" si="8"/>
        <v/>
      </c>
      <c r="U31" t="str">
        <f t="shared" si="8"/>
        <v/>
      </c>
      <c r="W31" s="69" t="str">
        <f>IF(ISERR(SMALL($K$2:$K$51,30)),"",(SMALL($K$2:$K$51,30)))</f>
        <v/>
      </c>
      <c r="X31" s="69" t="str">
        <f t="shared" si="9"/>
        <v/>
      </c>
      <c r="Y31" s="69" t="str">
        <f t="shared" si="10"/>
        <v/>
      </c>
      <c r="Z31" s="69" t="str">
        <f t="shared" si="11"/>
        <v/>
      </c>
      <c r="AA31" s="69" t="str">
        <f t="shared" si="12"/>
        <v/>
      </c>
      <c r="AB31" s="69" t="str">
        <f t="shared" si="13"/>
        <v/>
      </c>
      <c r="AC31" s="69" t="str">
        <f t="shared" si="14"/>
        <v/>
      </c>
      <c r="AD31" s="69" t="str">
        <f t="shared" si="15"/>
        <v/>
      </c>
      <c r="AE31" s="69" t="str">
        <f t="shared" si="16"/>
        <v/>
      </c>
      <c r="AF31" s="69" t="str">
        <f t="shared" si="17"/>
        <v/>
      </c>
      <c r="AG31" s="69" t="str">
        <f t="shared" si="18"/>
        <v/>
      </c>
      <c r="AI31" t="str">
        <f>IF(AL31="","",IF(COUNTIF($AL$2:AL31,AL31)=1,MAX($AI$2:AI30)+1,INDEX($AI$2:AI30,MATCH(AL31,$AL$2:AL30,0),1)))</f>
        <v/>
      </c>
      <c r="AJ31" t="str">
        <f>IF(AL31="","",COUNTIF($AL$2:AL31,AL31))</f>
        <v/>
      </c>
      <c r="AK31" t="str">
        <f t="shared" si="19"/>
        <v/>
      </c>
      <c r="AL31" t="str">
        <f>IF(個人種目入力!G36="男",個人種目入力!B36,"")</f>
        <v/>
      </c>
      <c r="AM31" t="str">
        <f>IF(ISNUMBER(AL31),個人種目入力!C36,"")</f>
        <v/>
      </c>
      <c r="AN31" t="str">
        <f>IF(ISNUMBER(AL31),個人種目入力!D36,"")</f>
        <v/>
      </c>
      <c r="AO31" t="str">
        <f>IF(ISNUMBER(AL31),個人種目入力!F36,"")</f>
        <v/>
      </c>
      <c r="AP31" t="str">
        <f>IF(ISNUMBER(AL31),個人種目入力!H36,"")</f>
        <v/>
      </c>
      <c r="AR31">
        <f t="shared" si="36"/>
        <v>30</v>
      </c>
      <c r="AS31" t="str">
        <f t="shared" si="20"/>
        <v/>
      </c>
      <c r="AT31" t="str">
        <f t="shared" si="21"/>
        <v/>
      </c>
      <c r="AU31" t="str">
        <f t="shared" si="22"/>
        <v/>
      </c>
      <c r="AV31" t="str">
        <f t="shared" si="23"/>
        <v/>
      </c>
      <c r="AW31" t="str">
        <f t="shared" si="24"/>
        <v/>
      </c>
      <c r="AX31" t="str">
        <f t="shared" si="24"/>
        <v/>
      </c>
      <c r="AY31" t="str">
        <f t="shared" si="24"/>
        <v/>
      </c>
      <c r="AZ31" t="str">
        <f t="shared" si="24"/>
        <v/>
      </c>
      <c r="BA31" t="str">
        <f t="shared" si="24"/>
        <v/>
      </c>
      <c r="BB31" t="str">
        <f t="shared" si="24"/>
        <v/>
      </c>
      <c r="BC31" t="str">
        <f t="shared" si="24"/>
        <v/>
      </c>
      <c r="BE31" s="69" t="str">
        <f>IF(ISERR(SMALL($AS$2:$AS$51,30)),"",(SMALL($AS$2:$AS$51,30)))</f>
        <v/>
      </c>
      <c r="BF31" s="69" t="str">
        <f t="shared" si="25"/>
        <v/>
      </c>
      <c r="BG31" s="69" t="str">
        <f t="shared" si="26"/>
        <v/>
      </c>
      <c r="BH31" s="69" t="str">
        <f t="shared" si="27"/>
        <v/>
      </c>
      <c r="BI31" s="69" t="str">
        <f t="shared" si="28"/>
        <v/>
      </c>
      <c r="BJ31" s="69" t="str">
        <f t="shared" si="29"/>
        <v/>
      </c>
      <c r="BK31" s="69" t="str">
        <f t="shared" si="30"/>
        <v/>
      </c>
      <c r="BL31" s="69" t="str">
        <f t="shared" si="31"/>
        <v/>
      </c>
      <c r="BM31" s="69" t="str">
        <f t="shared" si="32"/>
        <v/>
      </c>
      <c r="BN31" s="69" t="str">
        <f t="shared" si="33"/>
        <v/>
      </c>
      <c r="BO31" s="69" t="str">
        <f t="shared" si="34"/>
        <v/>
      </c>
    </row>
    <row r="32" spans="1:67" x14ac:dyDescent="0.15">
      <c r="A32" t="str">
        <f>IF(D32="","",IF(COUNTIF($D$2:D32,D32)=1,MAX($A$2:A31)+1,INDEX($A$2:A31,MATCH(D32,$D$2:D31,0),1)))</f>
        <v/>
      </c>
      <c r="B32" t="str">
        <f>IF(D32="","",COUNTIF($D$2:D32,D32))</f>
        <v/>
      </c>
      <c r="C32" t="str">
        <f t="shared" si="39"/>
        <v/>
      </c>
      <c r="D32" t="str">
        <f>IF(個人種目入力!G37="女",個人種目入力!B37,"")</f>
        <v/>
      </c>
      <c r="E32" t="str">
        <f>IF(ISNUMBER(D32),個人種目入力!C37,"")</f>
        <v/>
      </c>
      <c r="F32" t="str">
        <f>IF(ISNUMBER(D32),個人種目入力!D37,"")</f>
        <v/>
      </c>
      <c r="G32" t="str">
        <f>IF(ISNUMBER(D32),個人種目入力!F37,"")</f>
        <v/>
      </c>
      <c r="H32" t="str">
        <f>IF(ISNUMBER(D32),個人種目入力!H37,"")</f>
        <v/>
      </c>
      <c r="J32">
        <f t="shared" si="35"/>
        <v>31</v>
      </c>
      <c r="K32" t="str">
        <f t="shared" si="3"/>
        <v/>
      </c>
      <c r="L32" t="str">
        <f t="shared" si="4"/>
        <v/>
      </c>
      <c r="M32" t="str">
        <f t="shared" si="5"/>
        <v/>
      </c>
      <c r="N32" t="str">
        <f t="shared" si="6"/>
        <v/>
      </c>
      <c r="O32" t="str">
        <f t="shared" si="7"/>
        <v/>
      </c>
      <c r="P32" t="str">
        <f t="shared" si="7"/>
        <v/>
      </c>
      <c r="Q32" t="str">
        <f t="shared" si="7"/>
        <v/>
      </c>
      <c r="R32" t="str">
        <f t="shared" si="7"/>
        <v/>
      </c>
      <c r="S32" t="str">
        <f t="shared" si="7"/>
        <v/>
      </c>
      <c r="T32" t="str">
        <f t="shared" si="8"/>
        <v/>
      </c>
      <c r="U32" t="str">
        <f t="shared" si="8"/>
        <v/>
      </c>
      <c r="W32" s="69" t="str">
        <f>IF(ISERR(SMALL($K$2:$K$51,31)),"",(SMALL($K$2:$K$51,31)))</f>
        <v/>
      </c>
      <c r="X32" s="69" t="str">
        <f t="shared" si="9"/>
        <v/>
      </c>
      <c r="Y32" s="69" t="str">
        <f t="shared" si="10"/>
        <v/>
      </c>
      <c r="Z32" s="69" t="str">
        <f t="shared" si="11"/>
        <v/>
      </c>
      <c r="AA32" s="69" t="str">
        <f t="shared" si="12"/>
        <v/>
      </c>
      <c r="AB32" s="69" t="str">
        <f t="shared" si="13"/>
        <v/>
      </c>
      <c r="AC32" s="69" t="str">
        <f t="shared" si="14"/>
        <v/>
      </c>
      <c r="AD32" s="69" t="str">
        <f t="shared" si="15"/>
        <v/>
      </c>
      <c r="AE32" s="69" t="str">
        <f t="shared" si="16"/>
        <v/>
      </c>
      <c r="AF32" s="69" t="str">
        <f t="shared" si="17"/>
        <v/>
      </c>
      <c r="AG32" s="69" t="str">
        <f t="shared" si="18"/>
        <v/>
      </c>
      <c r="AI32" t="str">
        <f>IF(AL32="","",IF(COUNTIF($AL$2:AL32,AL32)=1,MAX($AI$2:AI31)+1,INDEX($AI$2:AI31,MATCH(AL32,$AL$2:AL31,0),1)))</f>
        <v/>
      </c>
      <c r="AJ32" t="str">
        <f>IF(AL32="","",COUNTIF($AL$2:AL32,AL32))</f>
        <v/>
      </c>
      <c r="AK32" t="str">
        <f t="shared" si="19"/>
        <v/>
      </c>
      <c r="AL32" t="str">
        <f>IF(個人種目入力!G37="男",個人種目入力!B37,"")</f>
        <v/>
      </c>
      <c r="AM32" t="str">
        <f>IF(ISNUMBER(AL32),個人種目入力!C37,"")</f>
        <v/>
      </c>
      <c r="AN32" t="str">
        <f>IF(ISNUMBER(AL32),個人種目入力!D37,"")</f>
        <v/>
      </c>
      <c r="AO32" t="str">
        <f>IF(ISNUMBER(AL32),個人種目入力!F37,"")</f>
        <v/>
      </c>
      <c r="AP32" t="str">
        <f>IF(ISNUMBER(AL32),個人種目入力!H37,"")</f>
        <v/>
      </c>
      <c r="AR32">
        <f t="shared" si="36"/>
        <v>31</v>
      </c>
      <c r="AS32" t="str">
        <f t="shared" si="20"/>
        <v/>
      </c>
      <c r="AT32" t="str">
        <f t="shared" si="21"/>
        <v/>
      </c>
      <c r="AU32" t="str">
        <f t="shared" si="22"/>
        <v/>
      </c>
      <c r="AV32" t="str">
        <f t="shared" si="23"/>
        <v/>
      </c>
      <c r="AW32" t="str">
        <f t="shared" si="24"/>
        <v/>
      </c>
      <c r="AX32" t="str">
        <f t="shared" si="24"/>
        <v/>
      </c>
      <c r="AY32" t="str">
        <f t="shared" si="24"/>
        <v/>
      </c>
      <c r="AZ32" t="str">
        <f t="shared" si="24"/>
        <v/>
      </c>
      <c r="BA32" t="str">
        <f t="shared" si="24"/>
        <v/>
      </c>
      <c r="BB32" t="str">
        <f t="shared" si="24"/>
        <v/>
      </c>
      <c r="BC32" t="str">
        <f t="shared" si="24"/>
        <v/>
      </c>
      <c r="BE32" s="69" t="str">
        <f>IF(ISERR(SMALL($AS$2:$AS$51,31)),"",(SMALL($AS$2:$AS$51,31)))</f>
        <v/>
      </c>
      <c r="BF32" s="69" t="str">
        <f t="shared" si="25"/>
        <v/>
      </c>
      <c r="BG32" s="69" t="str">
        <f t="shared" si="26"/>
        <v/>
      </c>
      <c r="BH32" s="69" t="str">
        <f t="shared" si="27"/>
        <v/>
      </c>
      <c r="BI32" s="69" t="str">
        <f t="shared" si="28"/>
        <v/>
      </c>
      <c r="BJ32" s="69" t="str">
        <f t="shared" si="29"/>
        <v/>
      </c>
      <c r="BK32" s="69" t="str">
        <f t="shared" si="30"/>
        <v/>
      </c>
      <c r="BL32" s="69" t="str">
        <f t="shared" si="31"/>
        <v/>
      </c>
      <c r="BM32" s="69" t="str">
        <f t="shared" si="32"/>
        <v/>
      </c>
      <c r="BN32" s="69" t="str">
        <f t="shared" si="33"/>
        <v/>
      </c>
      <c r="BO32" s="69" t="str">
        <f t="shared" si="34"/>
        <v/>
      </c>
    </row>
    <row r="33" spans="1:67" x14ac:dyDescent="0.15">
      <c r="A33" t="str">
        <f>IF(D33="","",IF(COUNTIF($D$2:D33,D33)=1,MAX($A$2:A32)+1,INDEX($A$2:A32,MATCH(D33,$D$2:D32,0),1)))</f>
        <v/>
      </c>
      <c r="B33" t="str">
        <f>IF(D33="","",COUNTIF($D$2:D33,D33))</f>
        <v/>
      </c>
      <c r="C33" t="str">
        <f t="shared" si="39"/>
        <v/>
      </c>
      <c r="D33" t="str">
        <f>IF(個人種目入力!G38="女",個人種目入力!B38,"")</f>
        <v/>
      </c>
      <c r="E33" t="str">
        <f>IF(ISNUMBER(D33),個人種目入力!C38,"")</f>
        <v/>
      </c>
      <c r="F33" t="str">
        <f>IF(ISNUMBER(D33),個人種目入力!D38,"")</f>
        <v/>
      </c>
      <c r="G33" t="str">
        <f>IF(ISNUMBER(D33),個人種目入力!F38,"")</f>
        <v/>
      </c>
      <c r="H33" t="str">
        <f>IF(ISNUMBER(D33),個人種目入力!H38,"")</f>
        <v/>
      </c>
      <c r="J33">
        <f t="shared" si="35"/>
        <v>32</v>
      </c>
      <c r="K33" t="str">
        <f t="shared" si="3"/>
        <v/>
      </c>
      <c r="L33" t="str">
        <f t="shared" si="4"/>
        <v/>
      </c>
      <c r="M33" t="str">
        <f t="shared" si="5"/>
        <v/>
      </c>
      <c r="N33" t="str">
        <f t="shared" si="6"/>
        <v/>
      </c>
      <c r="O33" t="str">
        <f t="shared" si="7"/>
        <v/>
      </c>
      <c r="P33" t="str">
        <f t="shared" si="7"/>
        <v/>
      </c>
      <c r="Q33" t="str">
        <f t="shared" si="7"/>
        <v/>
      </c>
      <c r="R33" t="str">
        <f t="shared" si="7"/>
        <v/>
      </c>
      <c r="S33" t="str">
        <f t="shared" si="7"/>
        <v/>
      </c>
      <c r="T33" t="str">
        <f t="shared" si="8"/>
        <v/>
      </c>
      <c r="U33" t="str">
        <f t="shared" si="8"/>
        <v/>
      </c>
      <c r="W33" s="69" t="str">
        <f>IF(ISERR(SMALL($K$2:$K$51,32)),"",(SMALL($K$2:$K$51,32)))</f>
        <v/>
      </c>
      <c r="X33" s="69" t="str">
        <f t="shared" si="9"/>
        <v/>
      </c>
      <c r="Y33" s="69" t="str">
        <f t="shared" si="10"/>
        <v/>
      </c>
      <c r="Z33" s="69" t="str">
        <f t="shared" si="11"/>
        <v/>
      </c>
      <c r="AA33" s="69" t="str">
        <f t="shared" si="12"/>
        <v/>
      </c>
      <c r="AB33" s="69" t="str">
        <f t="shared" si="13"/>
        <v/>
      </c>
      <c r="AC33" s="69" t="str">
        <f t="shared" si="14"/>
        <v/>
      </c>
      <c r="AD33" s="69" t="str">
        <f t="shared" si="15"/>
        <v/>
      </c>
      <c r="AE33" s="69" t="str">
        <f t="shared" si="16"/>
        <v/>
      </c>
      <c r="AF33" s="69" t="str">
        <f t="shared" si="17"/>
        <v/>
      </c>
      <c r="AG33" s="69" t="str">
        <f t="shared" si="18"/>
        <v/>
      </c>
      <c r="AI33" t="str">
        <f>IF(AL33="","",IF(COUNTIF($AL$2:AL33,AL33)=1,MAX($AI$2:AI32)+1,INDEX($AI$2:AI32,MATCH(AL33,$AL$2:AL32,0),1)))</f>
        <v/>
      </c>
      <c r="AJ33" t="str">
        <f>IF(AL33="","",COUNTIF($AL$2:AL33,AL33))</f>
        <v/>
      </c>
      <c r="AK33" t="str">
        <f t="shared" si="19"/>
        <v/>
      </c>
      <c r="AL33" t="str">
        <f>IF(個人種目入力!G38="男",個人種目入力!B38,"")</f>
        <v/>
      </c>
      <c r="AM33" t="str">
        <f>IF(ISNUMBER(AL33),個人種目入力!C38,"")</f>
        <v/>
      </c>
      <c r="AN33" t="str">
        <f>IF(ISNUMBER(AL33),個人種目入力!D38,"")</f>
        <v/>
      </c>
      <c r="AO33" t="str">
        <f>IF(ISNUMBER(AL33),個人種目入力!F38,"")</f>
        <v/>
      </c>
      <c r="AP33" t="str">
        <f>IF(ISNUMBER(AL33),個人種目入力!H38,"")</f>
        <v/>
      </c>
      <c r="AR33">
        <f t="shared" si="36"/>
        <v>32</v>
      </c>
      <c r="AS33" t="str">
        <f t="shared" si="20"/>
        <v/>
      </c>
      <c r="AT33" t="str">
        <f t="shared" si="21"/>
        <v/>
      </c>
      <c r="AU33" t="str">
        <f t="shared" si="22"/>
        <v/>
      </c>
      <c r="AV33" t="str">
        <f t="shared" si="23"/>
        <v/>
      </c>
      <c r="AW33" t="str">
        <f t="shared" si="24"/>
        <v/>
      </c>
      <c r="AX33" t="str">
        <f t="shared" si="24"/>
        <v/>
      </c>
      <c r="AY33" t="str">
        <f t="shared" si="24"/>
        <v/>
      </c>
      <c r="AZ33" t="str">
        <f t="shared" si="24"/>
        <v/>
      </c>
      <c r="BA33" t="str">
        <f t="shared" si="24"/>
        <v/>
      </c>
      <c r="BB33" t="str">
        <f t="shared" si="24"/>
        <v/>
      </c>
      <c r="BC33" t="str">
        <f t="shared" si="24"/>
        <v/>
      </c>
      <c r="BE33" s="69" t="str">
        <f>IF(ISERR(SMALL($AS$2:$AS$51,32)),"",(SMALL($AS$2:$AS$51,32)))</f>
        <v/>
      </c>
      <c r="BF33" s="69" t="str">
        <f t="shared" si="25"/>
        <v/>
      </c>
      <c r="BG33" s="69" t="str">
        <f t="shared" si="26"/>
        <v/>
      </c>
      <c r="BH33" s="69" t="str">
        <f t="shared" si="27"/>
        <v/>
      </c>
      <c r="BI33" s="69" t="str">
        <f t="shared" si="28"/>
        <v/>
      </c>
      <c r="BJ33" s="69" t="str">
        <f t="shared" si="29"/>
        <v/>
      </c>
      <c r="BK33" s="69" t="str">
        <f t="shared" si="30"/>
        <v/>
      </c>
      <c r="BL33" s="69" t="str">
        <f t="shared" si="31"/>
        <v/>
      </c>
      <c r="BM33" s="69" t="str">
        <f t="shared" si="32"/>
        <v/>
      </c>
      <c r="BN33" s="69" t="str">
        <f t="shared" si="33"/>
        <v/>
      </c>
      <c r="BO33" s="69" t="str">
        <f t="shared" si="34"/>
        <v/>
      </c>
    </row>
    <row r="34" spans="1:67" x14ac:dyDescent="0.15">
      <c r="A34" t="str">
        <f>IF(D34="","",IF(COUNTIF($D$2:D34,D34)=1,MAX($A$2:A33)+1,INDEX($A$2:A33,MATCH(D34,$D$2:D33,0),1)))</f>
        <v/>
      </c>
      <c r="B34" t="str">
        <f>IF(D34="","",COUNTIF($D$2:D34,D34))</f>
        <v/>
      </c>
      <c r="C34" t="str">
        <f t="shared" si="39"/>
        <v/>
      </c>
      <c r="D34" t="str">
        <f>IF(個人種目入力!G39="女",個人種目入力!B39,"")</f>
        <v/>
      </c>
      <c r="E34" t="str">
        <f>IF(ISNUMBER(D34),個人種目入力!C39,"")</f>
        <v/>
      </c>
      <c r="F34" t="str">
        <f>IF(ISNUMBER(D34),個人種目入力!D39,"")</f>
        <v/>
      </c>
      <c r="G34" t="str">
        <f>IF(ISNUMBER(D34),個人種目入力!F39,"")</f>
        <v/>
      </c>
      <c r="H34" t="str">
        <f>IF(ISNUMBER(D34),個人種目入力!H39,"")</f>
        <v/>
      </c>
      <c r="J34">
        <f t="shared" si="35"/>
        <v>33</v>
      </c>
      <c r="K34" t="str">
        <f t="shared" si="3"/>
        <v/>
      </c>
      <c r="L34" t="str">
        <f t="shared" si="4"/>
        <v/>
      </c>
      <c r="M34" t="str">
        <f t="shared" si="5"/>
        <v/>
      </c>
      <c r="N34" t="str">
        <f t="shared" si="6"/>
        <v/>
      </c>
      <c r="O34" t="str">
        <f t="shared" si="7"/>
        <v/>
      </c>
      <c r="P34" t="str">
        <f t="shared" si="7"/>
        <v/>
      </c>
      <c r="Q34" t="str">
        <f t="shared" si="7"/>
        <v/>
      </c>
      <c r="R34" t="str">
        <f t="shared" si="7"/>
        <v/>
      </c>
      <c r="S34" t="str">
        <f t="shared" si="7"/>
        <v/>
      </c>
      <c r="T34" t="str">
        <f t="shared" si="8"/>
        <v/>
      </c>
      <c r="U34" t="str">
        <f t="shared" si="8"/>
        <v/>
      </c>
      <c r="W34" s="69" t="str">
        <f>IF(ISERR(SMALL($K$2:$K$51,33)),"",(SMALL($K$2:$K$51,33)))</f>
        <v/>
      </c>
      <c r="X34" s="69" t="str">
        <f t="shared" si="9"/>
        <v/>
      </c>
      <c r="Y34" s="69" t="str">
        <f t="shared" si="10"/>
        <v/>
      </c>
      <c r="Z34" s="69" t="str">
        <f t="shared" si="11"/>
        <v/>
      </c>
      <c r="AA34" s="69" t="str">
        <f t="shared" si="12"/>
        <v/>
      </c>
      <c r="AB34" s="69" t="str">
        <f t="shared" si="13"/>
        <v/>
      </c>
      <c r="AC34" s="69" t="str">
        <f t="shared" si="14"/>
        <v/>
      </c>
      <c r="AD34" s="69" t="str">
        <f t="shared" si="15"/>
        <v/>
      </c>
      <c r="AE34" s="69" t="str">
        <f t="shared" si="16"/>
        <v/>
      </c>
      <c r="AF34" s="69" t="str">
        <f t="shared" si="17"/>
        <v/>
      </c>
      <c r="AG34" s="69" t="str">
        <f t="shared" si="18"/>
        <v/>
      </c>
      <c r="AI34" t="str">
        <f>IF(AL34="","",IF(COUNTIF($AL$2:AL34,AL34)=1,MAX($AI$2:AI33)+1,INDEX($AI$2:AI33,MATCH(AL34,$AL$2:AL33,0),1)))</f>
        <v/>
      </c>
      <c r="AJ34" t="str">
        <f>IF(AL34="","",COUNTIF($AL$2:AL34,AL34))</f>
        <v/>
      </c>
      <c r="AK34" t="str">
        <f t="shared" si="19"/>
        <v/>
      </c>
      <c r="AL34" t="str">
        <f>IF(個人種目入力!G39="男",個人種目入力!B39,"")</f>
        <v/>
      </c>
      <c r="AM34" t="str">
        <f>IF(ISNUMBER(AL34),個人種目入力!C39,"")</f>
        <v/>
      </c>
      <c r="AN34" t="str">
        <f>IF(ISNUMBER(AL34),個人種目入力!D39,"")</f>
        <v/>
      </c>
      <c r="AO34" t="str">
        <f>IF(ISNUMBER(AL34),個人種目入力!F39,"")</f>
        <v/>
      </c>
      <c r="AP34" t="str">
        <f>IF(ISNUMBER(AL34),個人種目入力!H39,"")</f>
        <v/>
      </c>
      <c r="AR34">
        <f t="shared" si="36"/>
        <v>33</v>
      </c>
      <c r="AS34" t="str">
        <f t="shared" si="20"/>
        <v/>
      </c>
      <c r="AT34" t="str">
        <f t="shared" si="21"/>
        <v/>
      </c>
      <c r="AU34" t="str">
        <f t="shared" si="22"/>
        <v/>
      </c>
      <c r="AV34" t="str">
        <f t="shared" si="23"/>
        <v/>
      </c>
      <c r="AW34" t="str">
        <f t="shared" si="24"/>
        <v/>
      </c>
      <c r="AX34" t="str">
        <f t="shared" si="24"/>
        <v/>
      </c>
      <c r="AY34" t="str">
        <f t="shared" si="24"/>
        <v/>
      </c>
      <c r="AZ34" t="str">
        <f t="shared" si="24"/>
        <v/>
      </c>
      <c r="BA34" t="str">
        <f t="shared" si="24"/>
        <v/>
      </c>
      <c r="BB34" t="str">
        <f t="shared" si="24"/>
        <v/>
      </c>
      <c r="BC34" t="str">
        <f t="shared" si="24"/>
        <v/>
      </c>
      <c r="BE34" s="69" t="str">
        <f>IF(ISERR(SMALL($AS$2:$AS$51,33)),"",(SMALL($AS$2:$AS$51,33)))</f>
        <v/>
      </c>
      <c r="BF34" s="69" t="str">
        <f t="shared" si="25"/>
        <v/>
      </c>
      <c r="BG34" s="69" t="str">
        <f t="shared" si="26"/>
        <v/>
      </c>
      <c r="BH34" s="69" t="str">
        <f t="shared" si="27"/>
        <v/>
      </c>
      <c r="BI34" s="69" t="str">
        <f t="shared" si="28"/>
        <v/>
      </c>
      <c r="BJ34" s="69" t="str">
        <f t="shared" si="29"/>
        <v/>
      </c>
      <c r="BK34" s="69" t="str">
        <f t="shared" si="30"/>
        <v/>
      </c>
      <c r="BL34" s="69" t="str">
        <f t="shared" si="31"/>
        <v/>
      </c>
      <c r="BM34" s="69" t="str">
        <f t="shared" si="32"/>
        <v/>
      </c>
      <c r="BN34" s="69" t="str">
        <f t="shared" si="33"/>
        <v/>
      </c>
      <c r="BO34" s="69" t="str">
        <f t="shared" si="34"/>
        <v/>
      </c>
    </row>
    <row r="35" spans="1:67" x14ac:dyDescent="0.15">
      <c r="A35" t="str">
        <f>IF(D35="","",IF(COUNTIF($D$2:D35,D35)=1,MAX($A$2:A34)+1,INDEX($A$2:A34,MATCH(D35,$D$2:D34,0),1)))</f>
        <v/>
      </c>
      <c r="B35" t="str">
        <f>IF(D35="","",COUNTIF($D$2:D35,D35))</f>
        <v/>
      </c>
      <c r="C35" t="str">
        <f t="shared" si="39"/>
        <v/>
      </c>
      <c r="D35" t="str">
        <f>IF(個人種目入力!G40="女",個人種目入力!B40,"")</f>
        <v/>
      </c>
      <c r="E35" t="str">
        <f>IF(ISNUMBER(D35),個人種目入力!C40,"")</f>
        <v/>
      </c>
      <c r="F35" t="str">
        <f>IF(ISNUMBER(D35),個人種目入力!D40,"")</f>
        <v/>
      </c>
      <c r="G35" t="str">
        <f>IF(ISNUMBER(D35),個人種目入力!F40,"")</f>
        <v/>
      </c>
      <c r="H35" t="str">
        <f>IF(ISNUMBER(D35),個人種目入力!H40,"")</f>
        <v/>
      </c>
      <c r="J35">
        <f t="shared" si="35"/>
        <v>34</v>
      </c>
      <c r="K35" t="str">
        <f t="shared" si="3"/>
        <v/>
      </c>
      <c r="L35" t="str">
        <f t="shared" si="4"/>
        <v/>
      </c>
      <c r="M35" t="str">
        <f t="shared" si="5"/>
        <v/>
      </c>
      <c r="N35" t="str">
        <f t="shared" si="6"/>
        <v/>
      </c>
      <c r="O35" t="str">
        <f t="shared" ref="O35:S51" si="40">IF(ISNA(VLOOKUP($J35&amp;COLUMN()-14,$C$2:$H$138,6,0)),"",VLOOKUP($J35&amp;COLUMN()-14,$C$2:$H$138,6,0))</f>
        <v/>
      </c>
      <c r="P35" t="str">
        <f t="shared" si="40"/>
        <v/>
      </c>
      <c r="Q35" t="str">
        <f t="shared" si="40"/>
        <v/>
      </c>
      <c r="R35" t="str">
        <f t="shared" si="40"/>
        <v/>
      </c>
      <c r="S35" t="str">
        <f t="shared" si="40"/>
        <v/>
      </c>
      <c r="T35" t="str">
        <f t="shared" ref="T35:U51" si="41">IF(ISNA(VLOOKUP($J35&amp;COLUMN()-14,$C$127:$H$138,6,0)),"",VLOOKUP($J35&amp;COLUMN()-14,$C$127:$H$138,6,0))</f>
        <v/>
      </c>
      <c r="U35" t="str">
        <f t="shared" si="41"/>
        <v/>
      </c>
      <c r="W35" s="69" t="str">
        <f>IF(ISERR(SMALL($K$2:$K$51,34)),"",(SMALL($K$2:$K$51,34)))</f>
        <v/>
      </c>
      <c r="X35" s="69" t="str">
        <f t="shared" si="9"/>
        <v/>
      </c>
      <c r="Y35" s="69" t="str">
        <f t="shared" si="10"/>
        <v/>
      </c>
      <c r="Z35" s="69" t="str">
        <f t="shared" si="11"/>
        <v/>
      </c>
      <c r="AA35" s="69" t="str">
        <f t="shared" si="12"/>
        <v/>
      </c>
      <c r="AB35" s="69" t="str">
        <f t="shared" si="13"/>
        <v/>
      </c>
      <c r="AC35" s="69" t="str">
        <f t="shared" si="14"/>
        <v/>
      </c>
      <c r="AD35" s="69" t="str">
        <f t="shared" si="15"/>
        <v/>
      </c>
      <c r="AE35" s="69" t="str">
        <f t="shared" si="16"/>
        <v/>
      </c>
      <c r="AF35" s="69" t="str">
        <f t="shared" si="17"/>
        <v/>
      </c>
      <c r="AG35" s="69" t="str">
        <f t="shared" si="18"/>
        <v/>
      </c>
      <c r="AI35" t="str">
        <f>IF(AL35="","",IF(COUNTIF($AL$2:AL35,AL35)=1,MAX($AI$2:AI34)+1,INDEX($AI$2:AI34,MATCH(AL35,$AL$2:AL34,0),1)))</f>
        <v/>
      </c>
      <c r="AJ35" t="str">
        <f>IF(AL35="","",COUNTIF($AL$2:AL35,AL35))</f>
        <v/>
      </c>
      <c r="AK35" t="str">
        <f t="shared" si="19"/>
        <v/>
      </c>
      <c r="AL35" t="str">
        <f>IF(個人種目入力!G40="男",個人種目入力!B40,"")</f>
        <v/>
      </c>
      <c r="AM35" t="str">
        <f>IF(ISNUMBER(AL35),個人種目入力!C40,"")</f>
        <v/>
      </c>
      <c r="AN35" t="str">
        <f>IF(ISNUMBER(AL35),個人種目入力!D40,"")</f>
        <v/>
      </c>
      <c r="AO35" t="str">
        <f>IF(ISNUMBER(AL35),個人種目入力!F40,"")</f>
        <v/>
      </c>
      <c r="AP35" t="str">
        <f>IF(ISNUMBER(AL35),個人種目入力!H40,"")</f>
        <v/>
      </c>
      <c r="AR35">
        <f t="shared" si="36"/>
        <v>34</v>
      </c>
      <c r="AS35" t="str">
        <f t="shared" si="20"/>
        <v/>
      </c>
      <c r="AT35" t="str">
        <f t="shared" si="21"/>
        <v/>
      </c>
      <c r="AU35" t="str">
        <f t="shared" si="22"/>
        <v/>
      </c>
      <c r="AV35" t="str">
        <f t="shared" si="23"/>
        <v/>
      </c>
      <c r="AW35" t="str">
        <f t="shared" ref="AW35:BC51" si="42">IF(ISNA(VLOOKUP($AR35&amp;COLUMN()-48,$AK$2:$AP$138,6,0)),"",VLOOKUP($AR35&amp;COLUMN()-48,$AK$2:$AP$138,6,0))</f>
        <v/>
      </c>
      <c r="AX35" t="str">
        <f t="shared" si="42"/>
        <v/>
      </c>
      <c r="AY35" t="str">
        <f t="shared" si="42"/>
        <v/>
      </c>
      <c r="AZ35" t="str">
        <f t="shared" si="42"/>
        <v/>
      </c>
      <c r="BA35" t="str">
        <f t="shared" si="42"/>
        <v/>
      </c>
      <c r="BB35" t="str">
        <f t="shared" si="42"/>
        <v/>
      </c>
      <c r="BC35" t="str">
        <f t="shared" si="42"/>
        <v/>
      </c>
      <c r="BE35" s="69" t="str">
        <f>IF(ISERR(SMALL($AS$2:$AS$51,34)),"",(SMALL($AS$2:$AS$51,34)))</f>
        <v/>
      </c>
      <c r="BF35" s="69" t="str">
        <f t="shared" si="25"/>
        <v/>
      </c>
      <c r="BG35" s="69" t="str">
        <f t="shared" si="26"/>
        <v/>
      </c>
      <c r="BH35" s="69" t="str">
        <f t="shared" si="27"/>
        <v/>
      </c>
      <c r="BI35" s="69" t="str">
        <f t="shared" si="28"/>
        <v/>
      </c>
      <c r="BJ35" s="69" t="str">
        <f t="shared" si="29"/>
        <v/>
      </c>
      <c r="BK35" s="69" t="str">
        <f t="shared" si="30"/>
        <v/>
      </c>
      <c r="BL35" s="69" t="str">
        <f t="shared" si="31"/>
        <v/>
      </c>
      <c r="BM35" s="69" t="str">
        <f t="shared" si="32"/>
        <v/>
      </c>
      <c r="BN35" s="69" t="str">
        <f t="shared" si="33"/>
        <v/>
      </c>
      <c r="BO35" s="69" t="str">
        <f t="shared" si="34"/>
        <v/>
      </c>
    </row>
    <row r="36" spans="1:67" x14ac:dyDescent="0.15">
      <c r="A36" t="str">
        <f>IF(D36="","",IF(COUNTIF($D$2:D36,D36)=1,MAX($A$2:A35)+1,INDEX($A$2:A35,MATCH(D36,$D$2:D35,0),1)))</f>
        <v/>
      </c>
      <c r="B36" t="str">
        <f>IF(D36="","",COUNTIF($D$2:D36,D36))</f>
        <v/>
      </c>
      <c r="C36" t="str">
        <f t="shared" si="39"/>
        <v/>
      </c>
      <c r="D36" t="str">
        <f>IF(個人種目入力!G41="女",個人種目入力!B41,"")</f>
        <v/>
      </c>
      <c r="E36" t="str">
        <f>IF(ISNUMBER(D36),個人種目入力!C41,"")</f>
        <v/>
      </c>
      <c r="F36" t="str">
        <f>IF(ISNUMBER(D36),個人種目入力!D41,"")</f>
        <v/>
      </c>
      <c r="G36" t="str">
        <f>IF(ISNUMBER(D36),個人種目入力!F41,"")</f>
        <v/>
      </c>
      <c r="H36" t="str">
        <f>IF(ISNUMBER(D36),個人種目入力!H41,"")</f>
        <v/>
      </c>
      <c r="J36">
        <f t="shared" si="35"/>
        <v>35</v>
      </c>
      <c r="K36" t="str">
        <f t="shared" si="3"/>
        <v/>
      </c>
      <c r="L36" t="str">
        <f t="shared" si="4"/>
        <v/>
      </c>
      <c r="M36" t="str">
        <f t="shared" si="5"/>
        <v/>
      </c>
      <c r="N36" t="str">
        <f t="shared" si="6"/>
        <v/>
      </c>
      <c r="O36" t="str">
        <f t="shared" si="40"/>
        <v/>
      </c>
      <c r="P36" t="str">
        <f t="shared" si="40"/>
        <v/>
      </c>
      <c r="Q36" t="str">
        <f t="shared" si="40"/>
        <v/>
      </c>
      <c r="R36" t="str">
        <f t="shared" si="40"/>
        <v/>
      </c>
      <c r="S36" t="str">
        <f t="shared" si="40"/>
        <v/>
      </c>
      <c r="T36" t="str">
        <f t="shared" si="41"/>
        <v/>
      </c>
      <c r="U36" t="str">
        <f t="shared" si="41"/>
        <v/>
      </c>
      <c r="W36" s="69" t="str">
        <f>IF(ISERR(SMALL($K$2:$K$51,35)),"",(SMALL($K$2:$K$51,35)))</f>
        <v/>
      </c>
      <c r="X36" s="69" t="str">
        <f t="shared" si="9"/>
        <v/>
      </c>
      <c r="Y36" s="69" t="str">
        <f t="shared" si="10"/>
        <v/>
      </c>
      <c r="Z36" s="69" t="str">
        <f t="shared" si="11"/>
        <v/>
      </c>
      <c r="AA36" s="69" t="str">
        <f t="shared" si="12"/>
        <v/>
      </c>
      <c r="AB36" s="69" t="str">
        <f t="shared" si="13"/>
        <v/>
      </c>
      <c r="AC36" s="69" t="str">
        <f t="shared" si="14"/>
        <v/>
      </c>
      <c r="AD36" s="69" t="str">
        <f t="shared" si="15"/>
        <v/>
      </c>
      <c r="AE36" s="69" t="str">
        <f t="shared" si="16"/>
        <v/>
      </c>
      <c r="AF36" s="69" t="str">
        <f t="shared" si="17"/>
        <v/>
      </c>
      <c r="AG36" s="69" t="str">
        <f t="shared" si="18"/>
        <v/>
      </c>
      <c r="AI36" t="str">
        <f>IF(AL36="","",IF(COUNTIF($AL$2:AL36,AL36)=1,MAX($AI$2:AI35)+1,INDEX($AI$2:AI35,MATCH(AL36,$AL$2:AL35,0),1)))</f>
        <v/>
      </c>
      <c r="AJ36" t="str">
        <f>IF(AL36="","",COUNTIF($AL$2:AL36,AL36))</f>
        <v/>
      </c>
      <c r="AK36" t="str">
        <f t="shared" si="19"/>
        <v/>
      </c>
      <c r="AL36" t="str">
        <f>IF(個人種目入力!G41="男",個人種目入力!B41,"")</f>
        <v/>
      </c>
      <c r="AM36" t="str">
        <f>IF(ISNUMBER(AL36),個人種目入力!C41,"")</f>
        <v/>
      </c>
      <c r="AN36" t="str">
        <f>IF(ISNUMBER(AL36),個人種目入力!D41,"")</f>
        <v/>
      </c>
      <c r="AO36" t="str">
        <f>IF(ISNUMBER(AL36),個人種目入力!F41,"")</f>
        <v/>
      </c>
      <c r="AP36" t="str">
        <f>IF(ISNUMBER(AL36),個人種目入力!H41,"")</f>
        <v/>
      </c>
      <c r="AR36">
        <f t="shared" si="36"/>
        <v>35</v>
      </c>
      <c r="AS36" t="str">
        <f t="shared" si="20"/>
        <v/>
      </c>
      <c r="AT36" t="str">
        <f t="shared" si="21"/>
        <v/>
      </c>
      <c r="AU36" t="str">
        <f t="shared" si="22"/>
        <v/>
      </c>
      <c r="AV36" t="str">
        <f t="shared" si="23"/>
        <v/>
      </c>
      <c r="AW36" t="str">
        <f t="shared" si="42"/>
        <v/>
      </c>
      <c r="AX36" t="str">
        <f t="shared" si="42"/>
        <v/>
      </c>
      <c r="AY36" t="str">
        <f t="shared" si="42"/>
        <v/>
      </c>
      <c r="AZ36" t="str">
        <f t="shared" si="42"/>
        <v/>
      </c>
      <c r="BA36" t="str">
        <f t="shared" si="42"/>
        <v/>
      </c>
      <c r="BB36" t="str">
        <f t="shared" si="42"/>
        <v/>
      </c>
      <c r="BC36" t="str">
        <f t="shared" si="42"/>
        <v/>
      </c>
      <c r="BE36" s="69" t="str">
        <f>IF(ISERR(SMALL($AS$2:$AS$51,35)),"",(SMALL($AS$2:$AS$51,35)))</f>
        <v/>
      </c>
      <c r="BF36" s="69" t="str">
        <f t="shared" si="25"/>
        <v/>
      </c>
      <c r="BG36" s="69" t="str">
        <f t="shared" si="26"/>
        <v/>
      </c>
      <c r="BH36" s="69" t="str">
        <f t="shared" si="27"/>
        <v/>
      </c>
      <c r="BI36" s="69" t="str">
        <f t="shared" si="28"/>
        <v/>
      </c>
      <c r="BJ36" s="69" t="str">
        <f t="shared" si="29"/>
        <v/>
      </c>
      <c r="BK36" s="69" t="str">
        <f t="shared" si="30"/>
        <v/>
      </c>
      <c r="BL36" s="69" t="str">
        <f t="shared" si="31"/>
        <v/>
      </c>
      <c r="BM36" s="69" t="str">
        <f t="shared" si="32"/>
        <v/>
      </c>
      <c r="BN36" s="69" t="str">
        <f t="shared" si="33"/>
        <v/>
      </c>
      <c r="BO36" s="69" t="str">
        <f t="shared" si="34"/>
        <v/>
      </c>
    </row>
    <row r="37" spans="1:67" x14ac:dyDescent="0.15">
      <c r="A37" t="str">
        <f>IF(D37="","",IF(COUNTIF($D$2:D37,D37)=1,MAX($A$2:A36)+1,INDEX($A$2:A36,MATCH(D37,$D$2:D36,0),1)))</f>
        <v/>
      </c>
      <c r="B37" t="str">
        <f>IF(D37="","",COUNTIF($D$2:D37,D37))</f>
        <v/>
      </c>
      <c r="C37" t="str">
        <f t="shared" si="39"/>
        <v/>
      </c>
      <c r="D37" t="str">
        <f>IF(個人種目入力!G42="女",個人種目入力!B42,"")</f>
        <v/>
      </c>
      <c r="E37" t="str">
        <f>IF(ISNUMBER(D37),個人種目入力!C42,"")</f>
        <v/>
      </c>
      <c r="F37" t="str">
        <f>IF(ISNUMBER(D37),個人種目入力!D42,"")</f>
        <v/>
      </c>
      <c r="G37" t="str">
        <f>IF(ISNUMBER(D37),個人種目入力!F42,"")</f>
        <v/>
      </c>
      <c r="H37" t="str">
        <f>IF(ISNUMBER(D37),個人種目入力!H42,"")</f>
        <v/>
      </c>
      <c r="J37">
        <f t="shared" si="35"/>
        <v>36</v>
      </c>
      <c r="K37" t="str">
        <f t="shared" si="3"/>
        <v/>
      </c>
      <c r="L37" t="str">
        <f t="shared" si="4"/>
        <v/>
      </c>
      <c r="M37" t="str">
        <f t="shared" si="5"/>
        <v/>
      </c>
      <c r="N37" t="str">
        <f t="shared" si="6"/>
        <v/>
      </c>
      <c r="O37" t="str">
        <f t="shared" si="40"/>
        <v/>
      </c>
      <c r="P37" t="str">
        <f t="shared" si="40"/>
        <v/>
      </c>
      <c r="Q37" t="str">
        <f t="shared" si="40"/>
        <v/>
      </c>
      <c r="R37" t="str">
        <f t="shared" si="40"/>
        <v/>
      </c>
      <c r="S37" t="str">
        <f t="shared" si="40"/>
        <v/>
      </c>
      <c r="T37" t="str">
        <f t="shared" si="41"/>
        <v/>
      </c>
      <c r="U37" t="str">
        <f t="shared" si="41"/>
        <v/>
      </c>
      <c r="W37" s="69" t="str">
        <f>IF(ISERR(SMALL($K$2:$K$51,36)),"",(SMALL($K$2:$K$51,36)))</f>
        <v/>
      </c>
      <c r="X37" s="69" t="str">
        <f t="shared" si="9"/>
        <v/>
      </c>
      <c r="Y37" s="69" t="str">
        <f t="shared" si="10"/>
        <v/>
      </c>
      <c r="Z37" s="69" t="str">
        <f t="shared" si="11"/>
        <v/>
      </c>
      <c r="AA37" s="69" t="str">
        <f t="shared" si="12"/>
        <v/>
      </c>
      <c r="AB37" s="69" t="str">
        <f t="shared" si="13"/>
        <v/>
      </c>
      <c r="AC37" s="69" t="str">
        <f t="shared" si="14"/>
        <v/>
      </c>
      <c r="AD37" s="69" t="str">
        <f t="shared" si="15"/>
        <v/>
      </c>
      <c r="AE37" s="69" t="str">
        <f t="shared" si="16"/>
        <v/>
      </c>
      <c r="AF37" s="69" t="str">
        <f t="shared" si="17"/>
        <v/>
      </c>
      <c r="AG37" s="69" t="str">
        <f t="shared" si="18"/>
        <v/>
      </c>
      <c r="AI37" t="str">
        <f>IF(AL37="","",IF(COUNTIF($AL$2:AL37,AL37)=1,MAX($AI$2:AI36)+1,INDEX($AI$2:AI36,MATCH(AL37,$AL$2:AL36,0),1)))</f>
        <v/>
      </c>
      <c r="AJ37" t="str">
        <f>IF(AL37="","",COUNTIF($AL$2:AL37,AL37))</f>
        <v/>
      </c>
      <c r="AK37" t="str">
        <f t="shared" si="19"/>
        <v/>
      </c>
      <c r="AL37" t="str">
        <f>IF(個人種目入力!G42="男",個人種目入力!B42,"")</f>
        <v/>
      </c>
      <c r="AM37" t="str">
        <f>IF(ISNUMBER(AL37),個人種目入力!C42,"")</f>
        <v/>
      </c>
      <c r="AN37" t="str">
        <f>IF(ISNUMBER(AL37),個人種目入力!D42,"")</f>
        <v/>
      </c>
      <c r="AO37" t="str">
        <f>IF(ISNUMBER(AL37),個人種目入力!F42,"")</f>
        <v/>
      </c>
      <c r="AP37" t="str">
        <f>IF(ISNUMBER(AL37),個人種目入力!H42,"")</f>
        <v/>
      </c>
      <c r="AR37">
        <f t="shared" si="36"/>
        <v>36</v>
      </c>
      <c r="AS37" t="str">
        <f t="shared" si="20"/>
        <v/>
      </c>
      <c r="AT37" t="str">
        <f t="shared" si="21"/>
        <v/>
      </c>
      <c r="AU37" t="str">
        <f t="shared" si="22"/>
        <v/>
      </c>
      <c r="AV37" t="str">
        <f t="shared" si="23"/>
        <v/>
      </c>
      <c r="AW37" t="str">
        <f t="shared" si="42"/>
        <v/>
      </c>
      <c r="AX37" t="str">
        <f t="shared" si="42"/>
        <v/>
      </c>
      <c r="AY37" t="str">
        <f t="shared" si="42"/>
        <v/>
      </c>
      <c r="AZ37" t="str">
        <f t="shared" si="42"/>
        <v/>
      </c>
      <c r="BA37" t="str">
        <f t="shared" si="42"/>
        <v/>
      </c>
      <c r="BB37" t="str">
        <f t="shared" si="42"/>
        <v/>
      </c>
      <c r="BC37" t="str">
        <f t="shared" si="42"/>
        <v/>
      </c>
      <c r="BE37" s="69" t="str">
        <f>IF(ISERR(SMALL($AS$2:$AS$51,36)),"",(SMALL($AS$2:$AS$51,36)))</f>
        <v/>
      </c>
      <c r="BF37" s="69" t="str">
        <f t="shared" si="25"/>
        <v/>
      </c>
      <c r="BG37" s="69" t="str">
        <f t="shared" si="26"/>
        <v/>
      </c>
      <c r="BH37" s="69" t="str">
        <f t="shared" si="27"/>
        <v/>
      </c>
      <c r="BI37" s="69" t="str">
        <f t="shared" si="28"/>
        <v/>
      </c>
      <c r="BJ37" s="69" t="str">
        <f t="shared" si="29"/>
        <v/>
      </c>
      <c r="BK37" s="69" t="str">
        <f t="shared" si="30"/>
        <v/>
      </c>
      <c r="BL37" s="69" t="str">
        <f t="shared" si="31"/>
        <v/>
      </c>
      <c r="BM37" s="69" t="str">
        <f t="shared" si="32"/>
        <v/>
      </c>
      <c r="BN37" s="69" t="str">
        <f t="shared" si="33"/>
        <v/>
      </c>
      <c r="BO37" s="69" t="str">
        <f t="shared" si="34"/>
        <v/>
      </c>
    </row>
    <row r="38" spans="1:67" x14ac:dyDescent="0.15">
      <c r="A38" t="str">
        <f>IF(D38="","",IF(COUNTIF($D$2:D38,D38)=1,MAX($A$2:A37)+1,INDEX($A$2:A37,MATCH(D38,$D$2:D37,0),1)))</f>
        <v/>
      </c>
      <c r="B38" t="str">
        <f>IF(D38="","",COUNTIF($D$2:D38,D38))</f>
        <v/>
      </c>
      <c r="C38" t="str">
        <f t="shared" si="39"/>
        <v/>
      </c>
      <c r="D38" t="str">
        <f>IF(個人種目入力!G43="女",個人種目入力!B43,"")</f>
        <v/>
      </c>
      <c r="E38" t="str">
        <f>IF(ISNUMBER(D38),個人種目入力!C43,"")</f>
        <v/>
      </c>
      <c r="F38" t="str">
        <f>IF(ISNUMBER(D38),個人種目入力!D43,"")</f>
        <v/>
      </c>
      <c r="G38" t="str">
        <f>IF(ISNUMBER(D38),個人種目入力!F43,"")</f>
        <v/>
      </c>
      <c r="H38" t="str">
        <f>IF(ISNUMBER(D38),個人種目入力!H43,"")</f>
        <v/>
      </c>
      <c r="J38">
        <f t="shared" si="35"/>
        <v>37</v>
      </c>
      <c r="K38" t="str">
        <f t="shared" si="3"/>
        <v/>
      </c>
      <c r="L38" t="str">
        <f t="shared" si="4"/>
        <v/>
      </c>
      <c r="M38" t="str">
        <f t="shared" si="5"/>
        <v/>
      </c>
      <c r="N38" t="str">
        <f t="shared" si="6"/>
        <v/>
      </c>
      <c r="O38" t="str">
        <f t="shared" si="40"/>
        <v/>
      </c>
      <c r="P38" t="str">
        <f t="shared" si="40"/>
        <v/>
      </c>
      <c r="Q38" t="str">
        <f t="shared" si="40"/>
        <v/>
      </c>
      <c r="R38" t="str">
        <f t="shared" si="40"/>
        <v/>
      </c>
      <c r="S38" t="str">
        <f t="shared" si="40"/>
        <v/>
      </c>
      <c r="T38" t="str">
        <f t="shared" si="41"/>
        <v/>
      </c>
      <c r="U38" t="str">
        <f t="shared" si="41"/>
        <v/>
      </c>
      <c r="W38" s="69" t="str">
        <f>IF(ISERR(SMALL($K$2:$K$51,37)),"",(SMALL($K$2:$K$51,37)))</f>
        <v/>
      </c>
      <c r="X38" s="69" t="str">
        <f t="shared" si="9"/>
        <v/>
      </c>
      <c r="Y38" s="69" t="str">
        <f t="shared" si="10"/>
        <v/>
      </c>
      <c r="Z38" s="69" t="str">
        <f t="shared" si="11"/>
        <v/>
      </c>
      <c r="AA38" s="69" t="str">
        <f t="shared" si="12"/>
        <v/>
      </c>
      <c r="AB38" s="69" t="str">
        <f t="shared" si="13"/>
        <v/>
      </c>
      <c r="AC38" s="69" t="str">
        <f t="shared" si="14"/>
        <v/>
      </c>
      <c r="AD38" s="69" t="str">
        <f t="shared" si="15"/>
        <v/>
      </c>
      <c r="AE38" s="69" t="str">
        <f t="shared" si="16"/>
        <v/>
      </c>
      <c r="AF38" s="69" t="str">
        <f t="shared" si="17"/>
        <v/>
      </c>
      <c r="AG38" s="69" t="str">
        <f t="shared" si="18"/>
        <v/>
      </c>
      <c r="AI38" t="str">
        <f>IF(AL38="","",IF(COUNTIF($AL$2:AL38,AL38)=1,MAX($AI$2:AI37)+1,INDEX($AI$2:AI37,MATCH(AL38,$AL$2:AL37,0),1)))</f>
        <v/>
      </c>
      <c r="AJ38" t="str">
        <f>IF(AL38="","",COUNTIF($AL$2:AL38,AL38))</f>
        <v/>
      </c>
      <c r="AK38" t="str">
        <f t="shared" si="19"/>
        <v/>
      </c>
      <c r="AL38" t="str">
        <f>IF(個人種目入力!G43="男",個人種目入力!B43,"")</f>
        <v/>
      </c>
      <c r="AM38" t="str">
        <f>IF(ISNUMBER(AL38),個人種目入力!C43,"")</f>
        <v/>
      </c>
      <c r="AN38" t="str">
        <f>IF(ISNUMBER(AL38),個人種目入力!D43,"")</f>
        <v/>
      </c>
      <c r="AO38" t="str">
        <f>IF(ISNUMBER(AL38),個人種目入力!F43,"")</f>
        <v/>
      </c>
      <c r="AP38" t="str">
        <f>IF(ISNUMBER(AL38),個人種目入力!H43,"")</f>
        <v/>
      </c>
      <c r="AR38">
        <f t="shared" si="36"/>
        <v>37</v>
      </c>
      <c r="AS38" t="str">
        <f t="shared" si="20"/>
        <v/>
      </c>
      <c r="AT38" t="str">
        <f t="shared" si="21"/>
        <v/>
      </c>
      <c r="AU38" t="str">
        <f t="shared" si="22"/>
        <v/>
      </c>
      <c r="AV38" t="str">
        <f t="shared" si="23"/>
        <v/>
      </c>
      <c r="AW38" t="str">
        <f t="shared" si="42"/>
        <v/>
      </c>
      <c r="AX38" t="str">
        <f t="shared" si="42"/>
        <v/>
      </c>
      <c r="AY38" t="str">
        <f t="shared" si="42"/>
        <v/>
      </c>
      <c r="AZ38" t="str">
        <f t="shared" si="42"/>
        <v/>
      </c>
      <c r="BA38" t="str">
        <f t="shared" si="42"/>
        <v/>
      </c>
      <c r="BB38" t="str">
        <f t="shared" si="42"/>
        <v/>
      </c>
      <c r="BC38" t="str">
        <f t="shared" si="42"/>
        <v/>
      </c>
      <c r="BE38" s="69" t="str">
        <f>IF(ISERR(SMALL($AS$2:$AS$51,37)),"",(SMALL($AS$2:$AS$51,37)))</f>
        <v/>
      </c>
      <c r="BF38" s="69" t="str">
        <f t="shared" si="25"/>
        <v/>
      </c>
      <c r="BG38" s="69" t="str">
        <f t="shared" si="26"/>
        <v/>
      </c>
      <c r="BH38" s="69" t="str">
        <f t="shared" si="27"/>
        <v/>
      </c>
      <c r="BI38" s="69" t="str">
        <f t="shared" si="28"/>
        <v/>
      </c>
      <c r="BJ38" s="69" t="str">
        <f t="shared" si="29"/>
        <v/>
      </c>
      <c r="BK38" s="69" t="str">
        <f t="shared" si="30"/>
        <v/>
      </c>
      <c r="BL38" s="69" t="str">
        <f t="shared" si="31"/>
        <v/>
      </c>
      <c r="BM38" s="69" t="str">
        <f t="shared" si="32"/>
        <v/>
      </c>
      <c r="BN38" s="69" t="str">
        <f t="shared" si="33"/>
        <v/>
      </c>
      <c r="BO38" s="69" t="str">
        <f t="shared" si="34"/>
        <v/>
      </c>
    </row>
    <row r="39" spans="1:67" x14ac:dyDescent="0.15">
      <c r="A39" t="str">
        <f>IF(D39="","",IF(COUNTIF($D$2:D39,D39)=1,MAX($A$2:A38)+1,INDEX($A$2:A38,MATCH(D39,$D$2:D38,0),1)))</f>
        <v/>
      </c>
      <c r="B39" t="str">
        <f>IF(D39="","",COUNTIF($D$2:D39,D39))</f>
        <v/>
      </c>
      <c r="C39" t="str">
        <f t="shared" si="39"/>
        <v/>
      </c>
      <c r="D39" t="str">
        <f>IF(個人種目入力!G44="女",個人種目入力!B44,"")</f>
        <v/>
      </c>
      <c r="E39" t="str">
        <f>IF(ISNUMBER(D39),個人種目入力!C44,"")</f>
        <v/>
      </c>
      <c r="F39" t="str">
        <f>IF(ISNUMBER(D39),個人種目入力!D44,"")</f>
        <v/>
      </c>
      <c r="G39" t="str">
        <f>IF(ISNUMBER(D39),個人種目入力!F44,"")</f>
        <v/>
      </c>
      <c r="H39" t="str">
        <f>IF(ISNUMBER(D39),個人種目入力!H44,"")</f>
        <v/>
      </c>
      <c r="J39">
        <f t="shared" si="35"/>
        <v>38</v>
      </c>
      <c r="K39" t="str">
        <f t="shared" si="3"/>
        <v/>
      </c>
      <c r="L39" t="str">
        <f t="shared" si="4"/>
        <v/>
      </c>
      <c r="M39" t="str">
        <f t="shared" si="5"/>
        <v/>
      </c>
      <c r="N39" t="str">
        <f t="shared" si="6"/>
        <v/>
      </c>
      <c r="O39" t="str">
        <f t="shared" si="40"/>
        <v/>
      </c>
      <c r="P39" t="str">
        <f t="shared" si="40"/>
        <v/>
      </c>
      <c r="Q39" t="str">
        <f t="shared" si="40"/>
        <v/>
      </c>
      <c r="R39" t="str">
        <f t="shared" si="40"/>
        <v/>
      </c>
      <c r="S39" t="str">
        <f t="shared" si="40"/>
        <v/>
      </c>
      <c r="T39" t="str">
        <f t="shared" si="41"/>
        <v/>
      </c>
      <c r="U39" t="str">
        <f t="shared" si="41"/>
        <v/>
      </c>
      <c r="W39" s="69" t="str">
        <f>IF(ISERR(SMALL($K$2:$K$51,38)),"",(SMALL($K$2:$K$51,38)))</f>
        <v/>
      </c>
      <c r="X39" s="69" t="str">
        <f t="shared" si="9"/>
        <v/>
      </c>
      <c r="Y39" s="69" t="str">
        <f t="shared" si="10"/>
        <v/>
      </c>
      <c r="Z39" s="69" t="str">
        <f t="shared" si="11"/>
        <v/>
      </c>
      <c r="AA39" s="69" t="str">
        <f t="shared" si="12"/>
        <v/>
      </c>
      <c r="AB39" s="69" t="str">
        <f t="shared" si="13"/>
        <v/>
      </c>
      <c r="AC39" s="69" t="str">
        <f t="shared" si="14"/>
        <v/>
      </c>
      <c r="AD39" s="69" t="str">
        <f t="shared" si="15"/>
        <v/>
      </c>
      <c r="AE39" s="69" t="str">
        <f t="shared" si="16"/>
        <v/>
      </c>
      <c r="AF39" s="69" t="str">
        <f t="shared" si="17"/>
        <v/>
      </c>
      <c r="AG39" s="69" t="str">
        <f t="shared" si="18"/>
        <v/>
      </c>
      <c r="AI39" t="str">
        <f>IF(AL39="","",IF(COUNTIF($AL$2:AL39,AL39)=1,MAX($AI$2:AI38)+1,INDEX($AI$2:AI38,MATCH(AL39,$AL$2:AL38,0),1)))</f>
        <v/>
      </c>
      <c r="AJ39" t="str">
        <f>IF(AL39="","",COUNTIF($AL$2:AL39,AL39))</f>
        <v/>
      </c>
      <c r="AK39" t="str">
        <f t="shared" si="19"/>
        <v/>
      </c>
      <c r="AL39" t="str">
        <f>IF(個人種目入力!G44="男",個人種目入力!B44,"")</f>
        <v/>
      </c>
      <c r="AM39" t="str">
        <f>IF(ISNUMBER(AL39),個人種目入力!C44,"")</f>
        <v/>
      </c>
      <c r="AN39" t="str">
        <f>IF(ISNUMBER(AL39),個人種目入力!D44,"")</f>
        <v/>
      </c>
      <c r="AO39" t="str">
        <f>IF(ISNUMBER(AL39),個人種目入力!F44,"")</f>
        <v/>
      </c>
      <c r="AP39" t="str">
        <f>IF(ISNUMBER(AL39),個人種目入力!H44,"")</f>
        <v/>
      </c>
      <c r="AR39">
        <f t="shared" si="36"/>
        <v>38</v>
      </c>
      <c r="AS39" t="str">
        <f t="shared" si="20"/>
        <v/>
      </c>
      <c r="AT39" t="str">
        <f t="shared" si="21"/>
        <v/>
      </c>
      <c r="AU39" t="str">
        <f t="shared" si="22"/>
        <v/>
      </c>
      <c r="AV39" t="str">
        <f t="shared" si="23"/>
        <v/>
      </c>
      <c r="AW39" t="str">
        <f t="shared" si="42"/>
        <v/>
      </c>
      <c r="AX39" t="str">
        <f t="shared" si="42"/>
        <v/>
      </c>
      <c r="AY39" t="str">
        <f t="shared" si="42"/>
        <v/>
      </c>
      <c r="AZ39" t="str">
        <f t="shared" si="42"/>
        <v/>
      </c>
      <c r="BA39" t="str">
        <f t="shared" si="42"/>
        <v/>
      </c>
      <c r="BB39" t="str">
        <f t="shared" si="42"/>
        <v/>
      </c>
      <c r="BC39" t="str">
        <f t="shared" si="42"/>
        <v/>
      </c>
      <c r="BE39" s="69" t="str">
        <f>IF(ISERR(SMALL($AS$2:$AS$51,38)),"",(SMALL($AS$2:$AS$51,38)))</f>
        <v/>
      </c>
      <c r="BF39" s="69" t="str">
        <f t="shared" si="25"/>
        <v/>
      </c>
      <c r="BG39" s="69" t="str">
        <f t="shared" si="26"/>
        <v/>
      </c>
      <c r="BH39" s="69" t="str">
        <f t="shared" si="27"/>
        <v/>
      </c>
      <c r="BI39" s="69" t="str">
        <f t="shared" si="28"/>
        <v/>
      </c>
      <c r="BJ39" s="69" t="str">
        <f t="shared" si="29"/>
        <v/>
      </c>
      <c r="BK39" s="69" t="str">
        <f t="shared" si="30"/>
        <v/>
      </c>
      <c r="BL39" s="69" t="str">
        <f t="shared" si="31"/>
        <v/>
      </c>
      <c r="BM39" s="69" t="str">
        <f t="shared" si="32"/>
        <v/>
      </c>
      <c r="BN39" s="69" t="str">
        <f t="shared" si="33"/>
        <v/>
      </c>
      <c r="BO39" s="69" t="str">
        <f t="shared" si="34"/>
        <v/>
      </c>
    </row>
    <row r="40" spans="1:67" x14ac:dyDescent="0.15">
      <c r="A40" t="str">
        <f>IF(D40="","",IF(COUNTIF($D$2:D40,D40)=1,MAX($A$2:A39)+1,INDEX($A$2:A39,MATCH(D40,$D$2:D39,0),1)))</f>
        <v/>
      </c>
      <c r="B40" t="str">
        <f>IF(D40="","",COUNTIF($D$2:D40,D40))</f>
        <v/>
      </c>
      <c r="C40" t="str">
        <f t="shared" si="39"/>
        <v/>
      </c>
      <c r="D40" t="str">
        <f>IF(個人種目入力!G45="女",個人種目入力!B45,"")</f>
        <v/>
      </c>
      <c r="E40" t="str">
        <f>IF(ISNUMBER(D40),個人種目入力!C45,"")</f>
        <v/>
      </c>
      <c r="F40" t="str">
        <f>IF(ISNUMBER(D40),個人種目入力!D45,"")</f>
        <v/>
      </c>
      <c r="G40" t="str">
        <f>IF(ISNUMBER(D40),個人種目入力!F45,"")</f>
        <v/>
      </c>
      <c r="H40" t="str">
        <f>IF(ISNUMBER(D40),個人種目入力!H45,"")</f>
        <v/>
      </c>
      <c r="J40">
        <f t="shared" si="35"/>
        <v>39</v>
      </c>
      <c r="K40" t="str">
        <f t="shared" si="3"/>
        <v/>
      </c>
      <c r="L40" t="str">
        <f t="shared" si="4"/>
        <v/>
      </c>
      <c r="M40" t="str">
        <f t="shared" si="5"/>
        <v/>
      </c>
      <c r="N40" t="str">
        <f t="shared" si="6"/>
        <v/>
      </c>
      <c r="O40" t="str">
        <f t="shared" si="40"/>
        <v/>
      </c>
      <c r="P40" t="str">
        <f t="shared" si="40"/>
        <v/>
      </c>
      <c r="Q40" t="str">
        <f t="shared" si="40"/>
        <v/>
      </c>
      <c r="R40" t="str">
        <f t="shared" si="40"/>
        <v/>
      </c>
      <c r="S40" t="str">
        <f t="shared" si="40"/>
        <v/>
      </c>
      <c r="T40" t="str">
        <f t="shared" si="41"/>
        <v/>
      </c>
      <c r="U40" t="str">
        <f t="shared" si="41"/>
        <v/>
      </c>
      <c r="W40" s="69" t="str">
        <f>IF(ISERR(SMALL($K$2:$K$51,39)),"",(SMALL($K$2:$K$51,39)))</f>
        <v/>
      </c>
      <c r="X40" s="69" t="str">
        <f t="shared" si="9"/>
        <v/>
      </c>
      <c r="Y40" s="69" t="str">
        <f t="shared" si="10"/>
        <v/>
      </c>
      <c r="Z40" s="69" t="str">
        <f t="shared" si="11"/>
        <v/>
      </c>
      <c r="AA40" s="69" t="str">
        <f t="shared" si="12"/>
        <v/>
      </c>
      <c r="AB40" s="69" t="str">
        <f t="shared" si="13"/>
        <v/>
      </c>
      <c r="AC40" s="69" t="str">
        <f t="shared" si="14"/>
        <v/>
      </c>
      <c r="AD40" s="69" t="str">
        <f t="shared" si="15"/>
        <v/>
      </c>
      <c r="AE40" s="69" t="str">
        <f t="shared" si="16"/>
        <v/>
      </c>
      <c r="AF40" s="69" t="str">
        <f t="shared" si="17"/>
        <v/>
      </c>
      <c r="AG40" s="69" t="str">
        <f t="shared" si="18"/>
        <v/>
      </c>
      <c r="AI40" t="str">
        <f>IF(AL40="","",IF(COUNTIF($AL$2:AL40,AL40)=1,MAX($AI$2:AI39)+1,INDEX($AI$2:AI39,MATCH(AL40,$AL$2:AL39,0),1)))</f>
        <v/>
      </c>
      <c r="AJ40" t="str">
        <f>IF(AL40="","",COUNTIF($AL$2:AL40,AL40))</f>
        <v/>
      </c>
      <c r="AK40" t="str">
        <f t="shared" si="19"/>
        <v/>
      </c>
      <c r="AL40" t="str">
        <f>IF(個人種目入力!G45="男",個人種目入力!B45,"")</f>
        <v/>
      </c>
      <c r="AM40" t="str">
        <f>IF(ISNUMBER(AL40),個人種目入力!C45,"")</f>
        <v/>
      </c>
      <c r="AN40" t="str">
        <f>IF(ISNUMBER(AL40),個人種目入力!D45,"")</f>
        <v/>
      </c>
      <c r="AO40" t="str">
        <f>IF(ISNUMBER(AL40),個人種目入力!F45,"")</f>
        <v/>
      </c>
      <c r="AP40" t="str">
        <f>IF(ISNUMBER(AL40),個人種目入力!H45,"")</f>
        <v/>
      </c>
      <c r="AR40">
        <f t="shared" si="36"/>
        <v>39</v>
      </c>
      <c r="AS40" t="str">
        <f t="shared" si="20"/>
        <v/>
      </c>
      <c r="AT40" t="str">
        <f t="shared" si="21"/>
        <v/>
      </c>
      <c r="AU40" t="str">
        <f t="shared" si="22"/>
        <v/>
      </c>
      <c r="AV40" t="str">
        <f t="shared" si="23"/>
        <v/>
      </c>
      <c r="AW40" t="str">
        <f t="shared" si="42"/>
        <v/>
      </c>
      <c r="AX40" t="str">
        <f t="shared" si="42"/>
        <v/>
      </c>
      <c r="AY40" t="str">
        <f t="shared" si="42"/>
        <v/>
      </c>
      <c r="AZ40" t="str">
        <f t="shared" si="42"/>
        <v/>
      </c>
      <c r="BA40" t="str">
        <f t="shared" si="42"/>
        <v/>
      </c>
      <c r="BB40" t="str">
        <f t="shared" si="42"/>
        <v/>
      </c>
      <c r="BC40" t="str">
        <f t="shared" si="42"/>
        <v/>
      </c>
      <c r="BE40" s="69" t="str">
        <f>IF(ISERR(SMALL($AS$2:$AS$51,39)),"",(SMALL($AS$2:$AS$51,39)))</f>
        <v/>
      </c>
      <c r="BF40" s="69" t="str">
        <f t="shared" si="25"/>
        <v/>
      </c>
      <c r="BG40" s="69" t="str">
        <f t="shared" si="26"/>
        <v/>
      </c>
      <c r="BH40" s="69" t="str">
        <f t="shared" si="27"/>
        <v/>
      </c>
      <c r="BI40" s="69" t="str">
        <f t="shared" si="28"/>
        <v/>
      </c>
      <c r="BJ40" s="69" t="str">
        <f t="shared" si="29"/>
        <v/>
      </c>
      <c r="BK40" s="69" t="str">
        <f t="shared" si="30"/>
        <v/>
      </c>
      <c r="BL40" s="69" t="str">
        <f t="shared" si="31"/>
        <v/>
      </c>
      <c r="BM40" s="69" t="str">
        <f t="shared" si="32"/>
        <v/>
      </c>
      <c r="BN40" s="69" t="str">
        <f t="shared" si="33"/>
        <v/>
      </c>
      <c r="BO40" s="69" t="str">
        <f t="shared" si="34"/>
        <v/>
      </c>
    </row>
    <row r="41" spans="1:67" x14ac:dyDescent="0.15">
      <c r="A41" t="str">
        <f>IF(D41="","",IF(COUNTIF($D$2:D41,D41)=1,MAX($A$2:A40)+1,INDEX($A$2:A40,MATCH(D41,$D$2:D40,0),1)))</f>
        <v/>
      </c>
      <c r="B41" t="str">
        <f>IF(D41="","",COUNTIF($D$2:D41,D41))</f>
        <v/>
      </c>
      <c r="C41" t="str">
        <f t="shared" si="39"/>
        <v/>
      </c>
      <c r="D41" t="str">
        <f>IF(個人種目入力!G46="女",個人種目入力!B46,"")</f>
        <v/>
      </c>
      <c r="E41" t="str">
        <f>IF(ISNUMBER(D41),個人種目入力!C46,"")</f>
        <v/>
      </c>
      <c r="F41" t="str">
        <f>IF(ISNUMBER(D41),個人種目入力!D46,"")</f>
        <v/>
      </c>
      <c r="G41" t="str">
        <f>IF(ISNUMBER(D41),個人種目入力!F46,"")</f>
        <v/>
      </c>
      <c r="H41" t="str">
        <f>IF(ISNUMBER(D41),個人種目入力!H46,"")</f>
        <v/>
      </c>
      <c r="J41">
        <f t="shared" si="35"/>
        <v>40</v>
      </c>
      <c r="K41" t="str">
        <f t="shared" si="3"/>
        <v/>
      </c>
      <c r="L41" t="str">
        <f t="shared" si="4"/>
        <v/>
      </c>
      <c r="M41" t="str">
        <f t="shared" si="5"/>
        <v/>
      </c>
      <c r="N41" t="str">
        <f t="shared" si="6"/>
        <v/>
      </c>
      <c r="O41" t="str">
        <f t="shared" si="40"/>
        <v/>
      </c>
      <c r="P41" t="str">
        <f t="shared" si="40"/>
        <v/>
      </c>
      <c r="Q41" t="str">
        <f t="shared" si="40"/>
        <v/>
      </c>
      <c r="R41" t="str">
        <f t="shared" si="40"/>
        <v/>
      </c>
      <c r="S41" t="str">
        <f t="shared" si="40"/>
        <v/>
      </c>
      <c r="T41" t="str">
        <f t="shared" si="41"/>
        <v/>
      </c>
      <c r="U41" t="str">
        <f t="shared" si="41"/>
        <v/>
      </c>
      <c r="W41" s="69" t="str">
        <f>IF(ISERR(SMALL($K$2:$K$51,40)),"",(SMALL($K$2:$K$51,40)))</f>
        <v/>
      </c>
      <c r="X41" s="69" t="str">
        <f t="shared" si="9"/>
        <v/>
      </c>
      <c r="Y41" s="69" t="str">
        <f t="shared" si="10"/>
        <v/>
      </c>
      <c r="Z41" s="69" t="str">
        <f t="shared" si="11"/>
        <v/>
      </c>
      <c r="AA41" s="69" t="str">
        <f t="shared" si="12"/>
        <v/>
      </c>
      <c r="AB41" s="69" t="str">
        <f t="shared" si="13"/>
        <v/>
      </c>
      <c r="AC41" s="69" t="str">
        <f t="shared" si="14"/>
        <v/>
      </c>
      <c r="AD41" s="69" t="str">
        <f t="shared" si="15"/>
        <v/>
      </c>
      <c r="AE41" s="69" t="str">
        <f t="shared" si="16"/>
        <v/>
      </c>
      <c r="AF41" s="69" t="str">
        <f t="shared" si="17"/>
        <v/>
      </c>
      <c r="AG41" s="69" t="str">
        <f t="shared" si="18"/>
        <v/>
      </c>
      <c r="AI41" t="str">
        <f>IF(AL41="","",IF(COUNTIF($AL$2:AL41,AL41)=1,MAX($AI$2:AI40)+1,INDEX($AI$2:AI40,MATCH(AL41,$AL$2:AL40,0),1)))</f>
        <v/>
      </c>
      <c r="AJ41" t="str">
        <f>IF(AL41="","",COUNTIF($AL$2:AL41,AL41))</f>
        <v/>
      </c>
      <c r="AK41" t="str">
        <f t="shared" si="19"/>
        <v/>
      </c>
      <c r="AL41" t="str">
        <f>IF(個人種目入力!G46="男",個人種目入力!B46,"")</f>
        <v/>
      </c>
      <c r="AM41" t="str">
        <f>IF(ISNUMBER(AL41),個人種目入力!C46,"")</f>
        <v/>
      </c>
      <c r="AN41" t="str">
        <f>IF(ISNUMBER(AL41),個人種目入力!D46,"")</f>
        <v/>
      </c>
      <c r="AO41" t="str">
        <f>IF(ISNUMBER(AL41),個人種目入力!F46,"")</f>
        <v/>
      </c>
      <c r="AP41" t="str">
        <f>IF(ISNUMBER(AL41),個人種目入力!H46,"")</f>
        <v/>
      </c>
      <c r="AR41">
        <f t="shared" si="36"/>
        <v>40</v>
      </c>
      <c r="AS41" t="str">
        <f t="shared" si="20"/>
        <v/>
      </c>
      <c r="AT41" t="str">
        <f t="shared" si="21"/>
        <v/>
      </c>
      <c r="AU41" t="str">
        <f t="shared" si="22"/>
        <v/>
      </c>
      <c r="AV41" t="str">
        <f t="shared" si="23"/>
        <v/>
      </c>
      <c r="AW41" t="str">
        <f t="shared" si="42"/>
        <v/>
      </c>
      <c r="AX41" t="str">
        <f t="shared" si="42"/>
        <v/>
      </c>
      <c r="AY41" t="str">
        <f t="shared" si="42"/>
        <v/>
      </c>
      <c r="AZ41" t="str">
        <f t="shared" si="42"/>
        <v/>
      </c>
      <c r="BA41" t="str">
        <f t="shared" si="42"/>
        <v/>
      </c>
      <c r="BB41" t="str">
        <f t="shared" si="42"/>
        <v/>
      </c>
      <c r="BC41" t="str">
        <f t="shared" si="42"/>
        <v/>
      </c>
      <c r="BE41" s="69" t="str">
        <f>IF(ISERR(SMALL($AS$2:$AS$51,40)),"",(SMALL($AS$2:$AS$51,40)))</f>
        <v/>
      </c>
      <c r="BF41" s="69" t="str">
        <f t="shared" si="25"/>
        <v/>
      </c>
      <c r="BG41" s="69" t="str">
        <f t="shared" si="26"/>
        <v/>
      </c>
      <c r="BH41" s="69" t="str">
        <f t="shared" si="27"/>
        <v/>
      </c>
      <c r="BI41" s="69" t="str">
        <f t="shared" si="28"/>
        <v/>
      </c>
      <c r="BJ41" s="69" t="str">
        <f t="shared" si="29"/>
        <v/>
      </c>
      <c r="BK41" s="69" t="str">
        <f t="shared" si="30"/>
        <v/>
      </c>
      <c r="BL41" s="69" t="str">
        <f t="shared" si="31"/>
        <v/>
      </c>
      <c r="BM41" s="69" t="str">
        <f t="shared" si="32"/>
        <v/>
      </c>
      <c r="BN41" s="69" t="str">
        <f t="shared" si="33"/>
        <v/>
      </c>
      <c r="BO41" s="69" t="str">
        <f t="shared" si="34"/>
        <v/>
      </c>
    </row>
    <row r="42" spans="1:67" x14ac:dyDescent="0.15">
      <c r="A42" t="str">
        <f>IF(D42="","",IF(COUNTIF($D$2:D42,D42)=1,MAX($A$2:A41)+1,INDEX($A$2:A41,MATCH(D42,$D$2:D41,0),1)))</f>
        <v/>
      </c>
      <c r="B42" t="str">
        <f>IF(D42="","",COUNTIF($D$2:D42,D42))</f>
        <v/>
      </c>
      <c r="C42" t="str">
        <f t="shared" si="39"/>
        <v/>
      </c>
      <c r="D42" t="str">
        <f>IF(個人種目入力!G47="女",個人種目入力!B47,"")</f>
        <v/>
      </c>
      <c r="E42" t="str">
        <f>IF(ISNUMBER(D42),個人種目入力!C47,"")</f>
        <v/>
      </c>
      <c r="F42" t="str">
        <f>IF(ISNUMBER(D42),個人種目入力!D47,"")</f>
        <v/>
      </c>
      <c r="G42" t="str">
        <f>IF(ISNUMBER(D42),個人種目入力!F47,"")</f>
        <v/>
      </c>
      <c r="H42" t="str">
        <f>IF(ISNUMBER(D42),個人種目入力!H47,"")</f>
        <v/>
      </c>
      <c r="J42">
        <f t="shared" si="35"/>
        <v>41</v>
      </c>
      <c r="K42" t="str">
        <f t="shared" si="3"/>
        <v/>
      </c>
      <c r="L42" t="str">
        <f t="shared" si="4"/>
        <v/>
      </c>
      <c r="M42" t="str">
        <f t="shared" si="5"/>
        <v/>
      </c>
      <c r="N42" t="str">
        <f t="shared" si="6"/>
        <v/>
      </c>
      <c r="O42" t="str">
        <f t="shared" si="40"/>
        <v/>
      </c>
      <c r="P42" t="str">
        <f t="shared" si="40"/>
        <v/>
      </c>
      <c r="Q42" t="str">
        <f t="shared" si="40"/>
        <v/>
      </c>
      <c r="R42" t="str">
        <f t="shared" si="40"/>
        <v/>
      </c>
      <c r="S42" t="str">
        <f t="shared" si="40"/>
        <v/>
      </c>
      <c r="T42" t="str">
        <f t="shared" si="41"/>
        <v/>
      </c>
      <c r="U42" t="str">
        <f t="shared" si="41"/>
        <v/>
      </c>
      <c r="W42" s="69" t="str">
        <f>IF(ISERR(SMALL($K$2:$K$51,41)),"",(SMALL($K$2:$K$51,41)))</f>
        <v/>
      </c>
      <c r="X42" s="69" t="str">
        <f t="shared" si="9"/>
        <v/>
      </c>
      <c r="Y42" s="69" t="str">
        <f t="shared" si="10"/>
        <v/>
      </c>
      <c r="Z42" s="69" t="str">
        <f t="shared" si="11"/>
        <v/>
      </c>
      <c r="AA42" s="69" t="str">
        <f t="shared" si="12"/>
        <v/>
      </c>
      <c r="AB42" s="69" t="str">
        <f t="shared" si="13"/>
        <v/>
      </c>
      <c r="AC42" s="69" t="str">
        <f t="shared" si="14"/>
        <v/>
      </c>
      <c r="AD42" s="69" t="str">
        <f t="shared" si="15"/>
        <v/>
      </c>
      <c r="AE42" s="69" t="str">
        <f t="shared" si="16"/>
        <v/>
      </c>
      <c r="AF42" s="69" t="str">
        <f t="shared" si="17"/>
        <v/>
      </c>
      <c r="AG42" s="69" t="str">
        <f t="shared" si="18"/>
        <v/>
      </c>
      <c r="AI42" t="str">
        <f>IF(AL42="","",IF(COUNTIF($AL$2:AL42,AL42)=1,MAX($AI$2:AI41)+1,INDEX($AI$2:AI41,MATCH(AL42,$AL$2:AL41,0),1)))</f>
        <v/>
      </c>
      <c r="AJ42" t="str">
        <f>IF(AL42="","",COUNTIF($AL$2:AL42,AL42))</f>
        <v/>
      </c>
      <c r="AK42" t="str">
        <f t="shared" si="19"/>
        <v/>
      </c>
      <c r="AL42" t="str">
        <f>IF(個人種目入力!G47="男",個人種目入力!B47,"")</f>
        <v/>
      </c>
      <c r="AM42" t="str">
        <f>IF(ISNUMBER(AL42),個人種目入力!C47,"")</f>
        <v/>
      </c>
      <c r="AN42" t="str">
        <f>IF(ISNUMBER(AL42),個人種目入力!D47,"")</f>
        <v/>
      </c>
      <c r="AO42" t="str">
        <f>IF(ISNUMBER(AL42),個人種目入力!F47,"")</f>
        <v/>
      </c>
      <c r="AP42" t="str">
        <f>IF(ISNUMBER(AL42),個人種目入力!H47,"")</f>
        <v/>
      </c>
      <c r="AR42">
        <f t="shared" si="36"/>
        <v>41</v>
      </c>
      <c r="AS42" t="str">
        <f t="shared" si="20"/>
        <v/>
      </c>
      <c r="AT42" t="str">
        <f t="shared" si="21"/>
        <v/>
      </c>
      <c r="AU42" t="str">
        <f t="shared" si="22"/>
        <v/>
      </c>
      <c r="AV42" t="str">
        <f t="shared" si="23"/>
        <v/>
      </c>
      <c r="AW42" t="str">
        <f t="shared" si="42"/>
        <v/>
      </c>
      <c r="AX42" t="str">
        <f t="shared" si="42"/>
        <v/>
      </c>
      <c r="AY42" t="str">
        <f t="shared" si="42"/>
        <v/>
      </c>
      <c r="AZ42" t="str">
        <f t="shared" si="42"/>
        <v/>
      </c>
      <c r="BA42" t="str">
        <f t="shared" si="42"/>
        <v/>
      </c>
      <c r="BB42" t="str">
        <f t="shared" si="42"/>
        <v/>
      </c>
      <c r="BC42" t="str">
        <f t="shared" si="42"/>
        <v/>
      </c>
      <c r="BE42" s="69" t="str">
        <f>IF(ISERR(SMALL($AS$2:$AS$51,41)),"",(SMALL($AS$2:$AS$51,41)))</f>
        <v/>
      </c>
      <c r="BF42" s="69" t="str">
        <f t="shared" si="25"/>
        <v/>
      </c>
      <c r="BG42" s="69" t="str">
        <f t="shared" si="26"/>
        <v/>
      </c>
      <c r="BH42" s="69" t="str">
        <f t="shared" si="27"/>
        <v/>
      </c>
      <c r="BI42" s="69" t="str">
        <f t="shared" si="28"/>
        <v/>
      </c>
      <c r="BJ42" s="69" t="str">
        <f t="shared" si="29"/>
        <v/>
      </c>
      <c r="BK42" s="69" t="str">
        <f t="shared" si="30"/>
        <v/>
      </c>
      <c r="BL42" s="69" t="str">
        <f t="shared" si="31"/>
        <v/>
      </c>
      <c r="BM42" s="69" t="str">
        <f t="shared" si="32"/>
        <v/>
      </c>
      <c r="BN42" s="69" t="str">
        <f t="shared" si="33"/>
        <v/>
      </c>
      <c r="BO42" s="69" t="str">
        <f t="shared" si="34"/>
        <v/>
      </c>
    </row>
    <row r="43" spans="1:67" x14ac:dyDescent="0.15">
      <c r="A43" t="str">
        <f>IF(D43="","",IF(COUNTIF($D$2:D43,D43)=1,MAX($A$2:A42)+1,INDEX($A$2:A42,MATCH(D43,$D$2:D42,0),1)))</f>
        <v/>
      </c>
      <c r="B43" t="str">
        <f>IF(D43="","",COUNTIF($D$2:D43,D43))</f>
        <v/>
      </c>
      <c r="C43" t="str">
        <f t="shared" si="39"/>
        <v/>
      </c>
      <c r="D43" t="str">
        <f>IF(個人種目入力!G48="女",個人種目入力!B48,"")</f>
        <v/>
      </c>
      <c r="E43" t="str">
        <f>IF(ISNUMBER(D43),個人種目入力!C48,"")</f>
        <v/>
      </c>
      <c r="F43" t="str">
        <f>IF(ISNUMBER(D43),個人種目入力!D48,"")</f>
        <v/>
      </c>
      <c r="G43" t="str">
        <f>IF(ISNUMBER(D43),個人種目入力!F48,"")</f>
        <v/>
      </c>
      <c r="H43" t="str">
        <f>IF(ISNUMBER(D43),個人種目入力!H48,"")</f>
        <v/>
      </c>
      <c r="J43">
        <f t="shared" si="35"/>
        <v>42</v>
      </c>
      <c r="K43" t="str">
        <f t="shared" si="3"/>
        <v/>
      </c>
      <c r="L43" t="str">
        <f t="shared" si="4"/>
        <v/>
      </c>
      <c r="M43" t="str">
        <f t="shared" si="5"/>
        <v/>
      </c>
      <c r="N43" t="str">
        <f t="shared" si="6"/>
        <v/>
      </c>
      <c r="O43" t="str">
        <f t="shared" si="40"/>
        <v/>
      </c>
      <c r="P43" t="str">
        <f t="shared" si="40"/>
        <v/>
      </c>
      <c r="Q43" t="str">
        <f t="shared" si="40"/>
        <v/>
      </c>
      <c r="R43" t="str">
        <f t="shared" si="40"/>
        <v/>
      </c>
      <c r="S43" t="str">
        <f t="shared" si="40"/>
        <v/>
      </c>
      <c r="T43" t="str">
        <f t="shared" si="41"/>
        <v/>
      </c>
      <c r="U43" t="str">
        <f t="shared" si="41"/>
        <v/>
      </c>
      <c r="W43" s="69" t="str">
        <f>IF(ISERR(SMALL($K$2:$K$51,42)),"",(SMALL($K$2:$K$51,42)))</f>
        <v/>
      </c>
      <c r="X43" s="69" t="str">
        <f t="shared" si="9"/>
        <v/>
      </c>
      <c r="Y43" s="69" t="str">
        <f t="shared" si="10"/>
        <v/>
      </c>
      <c r="Z43" s="69" t="str">
        <f t="shared" si="11"/>
        <v/>
      </c>
      <c r="AA43" s="69" t="str">
        <f t="shared" si="12"/>
        <v/>
      </c>
      <c r="AB43" s="69" t="str">
        <f t="shared" si="13"/>
        <v/>
      </c>
      <c r="AC43" s="69" t="str">
        <f t="shared" si="14"/>
        <v/>
      </c>
      <c r="AD43" s="69" t="str">
        <f t="shared" si="15"/>
        <v/>
      </c>
      <c r="AE43" s="69" t="str">
        <f t="shared" si="16"/>
        <v/>
      </c>
      <c r="AF43" s="69" t="str">
        <f t="shared" si="17"/>
        <v/>
      </c>
      <c r="AG43" s="69" t="str">
        <f t="shared" si="18"/>
        <v/>
      </c>
      <c r="AI43" t="str">
        <f>IF(AL43="","",IF(COUNTIF($AL$2:AL43,AL43)=1,MAX($AI$2:AI42)+1,INDEX($AI$2:AI42,MATCH(AL43,$AL$2:AL42,0),1)))</f>
        <v/>
      </c>
      <c r="AJ43" t="str">
        <f>IF(AL43="","",COUNTIF($AL$2:AL43,AL43))</f>
        <v/>
      </c>
      <c r="AK43" t="str">
        <f t="shared" si="19"/>
        <v/>
      </c>
      <c r="AL43" t="str">
        <f>IF(個人種目入力!G48="男",個人種目入力!B48,"")</f>
        <v/>
      </c>
      <c r="AM43" t="str">
        <f>IF(ISNUMBER(AL43),個人種目入力!C48,"")</f>
        <v/>
      </c>
      <c r="AN43" t="str">
        <f>IF(ISNUMBER(AL43),個人種目入力!D48,"")</f>
        <v/>
      </c>
      <c r="AO43" t="str">
        <f>IF(ISNUMBER(AL43),個人種目入力!F48,"")</f>
        <v/>
      </c>
      <c r="AP43" t="str">
        <f>IF(ISNUMBER(AL43),個人種目入力!H48,"")</f>
        <v/>
      </c>
      <c r="AR43">
        <f t="shared" si="36"/>
        <v>42</v>
      </c>
      <c r="AS43" t="str">
        <f t="shared" si="20"/>
        <v/>
      </c>
      <c r="AT43" t="str">
        <f t="shared" si="21"/>
        <v/>
      </c>
      <c r="AU43" t="str">
        <f t="shared" si="22"/>
        <v/>
      </c>
      <c r="AV43" t="str">
        <f t="shared" si="23"/>
        <v/>
      </c>
      <c r="AW43" t="str">
        <f t="shared" si="42"/>
        <v/>
      </c>
      <c r="AX43" t="str">
        <f t="shared" si="42"/>
        <v/>
      </c>
      <c r="AY43" t="str">
        <f t="shared" si="42"/>
        <v/>
      </c>
      <c r="AZ43" t="str">
        <f t="shared" si="42"/>
        <v/>
      </c>
      <c r="BA43" t="str">
        <f t="shared" si="42"/>
        <v/>
      </c>
      <c r="BB43" t="str">
        <f t="shared" si="42"/>
        <v/>
      </c>
      <c r="BC43" t="str">
        <f t="shared" si="42"/>
        <v/>
      </c>
      <c r="BE43" s="69" t="str">
        <f>IF(ISERR(SMALL($AS$2:$AS$51,42)),"",(SMALL($AS$2:$AS$51,42)))</f>
        <v/>
      </c>
      <c r="BF43" s="69" t="str">
        <f t="shared" si="25"/>
        <v/>
      </c>
      <c r="BG43" s="69" t="str">
        <f t="shared" si="26"/>
        <v/>
      </c>
      <c r="BH43" s="69" t="str">
        <f t="shared" si="27"/>
        <v/>
      </c>
      <c r="BI43" s="69" t="str">
        <f t="shared" si="28"/>
        <v/>
      </c>
      <c r="BJ43" s="69" t="str">
        <f t="shared" si="29"/>
        <v/>
      </c>
      <c r="BK43" s="69" t="str">
        <f t="shared" si="30"/>
        <v/>
      </c>
      <c r="BL43" s="69" t="str">
        <f t="shared" si="31"/>
        <v/>
      </c>
      <c r="BM43" s="69" t="str">
        <f t="shared" si="32"/>
        <v/>
      </c>
      <c r="BN43" s="69" t="str">
        <f t="shared" si="33"/>
        <v/>
      </c>
      <c r="BO43" s="69" t="str">
        <f t="shared" si="34"/>
        <v/>
      </c>
    </row>
    <row r="44" spans="1:67" x14ac:dyDescent="0.15">
      <c r="A44" t="str">
        <f>IF(D44="","",IF(COUNTIF($D$2:D44,D44)=1,MAX($A$2:A43)+1,INDEX($A$2:A43,MATCH(D44,$D$2:D43,0),1)))</f>
        <v/>
      </c>
      <c r="B44" t="str">
        <f>IF(D44="","",COUNTIF($D$2:D44,D44))</f>
        <v/>
      </c>
      <c r="C44" t="str">
        <f t="shared" si="39"/>
        <v/>
      </c>
      <c r="D44" t="str">
        <f>IF(個人種目入力!G49="女",個人種目入力!B49,"")</f>
        <v/>
      </c>
      <c r="E44" t="str">
        <f>IF(ISNUMBER(D44),個人種目入力!C49,"")</f>
        <v/>
      </c>
      <c r="F44" t="str">
        <f>IF(ISNUMBER(D44),個人種目入力!D49,"")</f>
        <v/>
      </c>
      <c r="G44" t="str">
        <f>IF(ISNUMBER(D44),個人種目入力!F49,"")</f>
        <v/>
      </c>
      <c r="H44" t="str">
        <f>IF(ISNUMBER(D44),個人種目入力!H49,"")</f>
        <v/>
      </c>
      <c r="J44">
        <f t="shared" si="35"/>
        <v>43</v>
      </c>
      <c r="K44" t="str">
        <f t="shared" si="3"/>
        <v/>
      </c>
      <c r="L44" t="str">
        <f t="shared" si="4"/>
        <v/>
      </c>
      <c r="M44" t="str">
        <f t="shared" si="5"/>
        <v/>
      </c>
      <c r="N44" t="str">
        <f t="shared" si="6"/>
        <v/>
      </c>
      <c r="O44" t="str">
        <f t="shared" si="40"/>
        <v/>
      </c>
      <c r="P44" t="str">
        <f t="shared" si="40"/>
        <v/>
      </c>
      <c r="Q44" t="str">
        <f t="shared" si="40"/>
        <v/>
      </c>
      <c r="R44" t="str">
        <f t="shared" si="40"/>
        <v/>
      </c>
      <c r="S44" t="str">
        <f t="shared" si="40"/>
        <v/>
      </c>
      <c r="T44" t="str">
        <f t="shared" si="41"/>
        <v/>
      </c>
      <c r="U44" t="str">
        <f t="shared" si="41"/>
        <v/>
      </c>
      <c r="W44" s="69" t="str">
        <f>IF(ISERR(SMALL($K$2:$K$51,43)),"",(SMALL($K$2:$K$51,43)))</f>
        <v/>
      </c>
      <c r="X44" s="69" t="str">
        <f t="shared" si="9"/>
        <v/>
      </c>
      <c r="Y44" s="69" t="str">
        <f t="shared" si="10"/>
        <v/>
      </c>
      <c r="Z44" s="69" t="str">
        <f t="shared" si="11"/>
        <v/>
      </c>
      <c r="AA44" s="69" t="str">
        <f t="shared" si="12"/>
        <v/>
      </c>
      <c r="AB44" s="69" t="str">
        <f t="shared" si="13"/>
        <v/>
      </c>
      <c r="AC44" s="69" t="str">
        <f t="shared" si="14"/>
        <v/>
      </c>
      <c r="AD44" s="69" t="str">
        <f t="shared" si="15"/>
        <v/>
      </c>
      <c r="AE44" s="69" t="str">
        <f t="shared" si="16"/>
        <v/>
      </c>
      <c r="AF44" s="69" t="str">
        <f t="shared" si="17"/>
        <v/>
      </c>
      <c r="AG44" s="69" t="str">
        <f t="shared" si="18"/>
        <v/>
      </c>
      <c r="AI44" t="str">
        <f>IF(AL44="","",IF(COUNTIF($AL$2:AL44,AL44)=1,MAX($AI$2:AI43)+1,INDEX($AI$2:AI43,MATCH(AL44,$AL$2:AL43,0),1)))</f>
        <v/>
      </c>
      <c r="AJ44" t="str">
        <f>IF(AL44="","",COUNTIF($AL$2:AL44,AL44))</f>
        <v/>
      </c>
      <c r="AK44" t="str">
        <f t="shared" si="19"/>
        <v/>
      </c>
      <c r="AL44" t="str">
        <f>IF(個人種目入力!G49="男",個人種目入力!B49,"")</f>
        <v/>
      </c>
      <c r="AM44" t="str">
        <f>IF(ISNUMBER(AL44),個人種目入力!C49,"")</f>
        <v/>
      </c>
      <c r="AN44" t="str">
        <f>IF(ISNUMBER(AL44),個人種目入力!D49,"")</f>
        <v/>
      </c>
      <c r="AO44" t="str">
        <f>IF(ISNUMBER(AL44),個人種目入力!F49,"")</f>
        <v/>
      </c>
      <c r="AP44" t="str">
        <f>IF(ISNUMBER(AL44),個人種目入力!H49,"")</f>
        <v/>
      </c>
      <c r="AR44">
        <f t="shared" si="36"/>
        <v>43</v>
      </c>
      <c r="AS44" t="str">
        <f t="shared" si="20"/>
        <v/>
      </c>
      <c r="AT44" t="str">
        <f t="shared" si="21"/>
        <v/>
      </c>
      <c r="AU44" t="str">
        <f t="shared" si="22"/>
        <v/>
      </c>
      <c r="AV44" t="str">
        <f t="shared" si="23"/>
        <v/>
      </c>
      <c r="AW44" t="str">
        <f t="shared" si="42"/>
        <v/>
      </c>
      <c r="AX44" t="str">
        <f t="shared" si="42"/>
        <v/>
      </c>
      <c r="AY44" t="str">
        <f t="shared" si="42"/>
        <v/>
      </c>
      <c r="AZ44" t="str">
        <f t="shared" si="42"/>
        <v/>
      </c>
      <c r="BA44" t="str">
        <f t="shared" si="42"/>
        <v/>
      </c>
      <c r="BB44" t="str">
        <f t="shared" si="42"/>
        <v/>
      </c>
      <c r="BC44" t="str">
        <f t="shared" si="42"/>
        <v/>
      </c>
      <c r="BE44" s="69" t="str">
        <f>IF(ISERR(SMALL($AS$2:$AS$51,43)),"",(SMALL($AS$2:$AS$51,43)))</f>
        <v/>
      </c>
      <c r="BF44" s="69" t="str">
        <f t="shared" si="25"/>
        <v/>
      </c>
      <c r="BG44" s="69" t="str">
        <f t="shared" si="26"/>
        <v/>
      </c>
      <c r="BH44" s="69" t="str">
        <f t="shared" si="27"/>
        <v/>
      </c>
      <c r="BI44" s="69" t="str">
        <f t="shared" si="28"/>
        <v/>
      </c>
      <c r="BJ44" s="69" t="str">
        <f t="shared" si="29"/>
        <v/>
      </c>
      <c r="BK44" s="69" t="str">
        <f t="shared" si="30"/>
        <v/>
      </c>
      <c r="BL44" s="69" t="str">
        <f t="shared" si="31"/>
        <v/>
      </c>
      <c r="BM44" s="69" t="str">
        <f t="shared" si="32"/>
        <v/>
      </c>
      <c r="BN44" s="69" t="str">
        <f t="shared" si="33"/>
        <v/>
      </c>
      <c r="BO44" s="69" t="str">
        <f t="shared" si="34"/>
        <v/>
      </c>
    </row>
    <row r="45" spans="1:67" x14ac:dyDescent="0.15">
      <c r="A45" t="str">
        <f>IF(D45="","",IF(COUNTIF($D$2:D45,D45)=1,MAX($A$2:A44)+1,INDEX($A$2:A44,MATCH(D45,$D$2:D44,0),1)))</f>
        <v/>
      </c>
      <c r="B45" t="str">
        <f>IF(D45="","",COUNTIF($D$2:D45,D45))</f>
        <v/>
      </c>
      <c r="C45" t="str">
        <f t="shared" si="39"/>
        <v/>
      </c>
      <c r="D45" t="str">
        <f>IF(個人種目入力!G50="女",個人種目入力!B50,"")</f>
        <v/>
      </c>
      <c r="E45" t="str">
        <f>IF(ISNUMBER(D45),個人種目入力!C50,"")</f>
        <v/>
      </c>
      <c r="F45" t="str">
        <f>IF(ISNUMBER(D45),個人種目入力!D50,"")</f>
        <v/>
      </c>
      <c r="G45" t="str">
        <f>IF(ISNUMBER(D45),個人種目入力!F50,"")</f>
        <v/>
      </c>
      <c r="H45" t="str">
        <f>IF(ISNUMBER(D45),個人種目入力!H50,"")</f>
        <v/>
      </c>
      <c r="J45">
        <f t="shared" si="35"/>
        <v>44</v>
      </c>
      <c r="K45" t="str">
        <f t="shared" si="3"/>
        <v/>
      </c>
      <c r="L45" t="str">
        <f t="shared" si="4"/>
        <v/>
      </c>
      <c r="M45" t="str">
        <f t="shared" si="5"/>
        <v/>
      </c>
      <c r="N45" t="str">
        <f t="shared" si="6"/>
        <v/>
      </c>
      <c r="O45" t="str">
        <f t="shared" si="40"/>
        <v/>
      </c>
      <c r="P45" t="str">
        <f t="shared" si="40"/>
        <v/>
      </c>
      <c r="Q45" t="str">
        <f t="shared" si="40"/>
        <v/>
      </c>
      <c r="R45" t="str">
        <f t="shared" si="40"/>
        <v/>
      </c>
      <c r="S45" t="str">
        <f t="shared" si="40"/>
        <v/>
      </c>
      <c r="T45" t="str">
        <f t="shared" si="41"/>
        <v/>
      </c>
      <c r="U45" t="str">
        <f t="shared" si="41"/>
        <v/>
      </c>
      <c r="W45" s="69" t="str">
        <f>IF(ISERR(SMALL($K$2:$K$51,44)),"",(SMALL($K$2:$K$51,44)))</f>
        <v/>
      </c>
      <c r="X45" s="69" t="str">
        <f t="shared" si="9"/>
        <v/>
      </c>
      <c r="Y45" s="69" t="str">
        <f t="shared" si="10"/>
        <v/>
      </c>
      <c r="Z45" s="69" t="str">
        <f t="shared" si="11"/>
        <v/>
      </c>
      <c r="AA45" s="69" t="str">
        <f t="shared" si="12"/>
        <v/>
      </c>
      <c r="AB45" s="69" t="str">
        <f t="shared" si="13"/>
        <v/>
      </c>
      <c r="AC45" s="69" t="str">
        <f t="shared" si="14"/>
        <v/>
      </c>
      <c r="AD45" s="69" t="str">
        <f t="shared" si="15"/>
        <v/>
      </c>
      <c r="AE45" s="69" t="str">
        <f t="shared" si="16"/>
        <v/>
      </c>
      <c r="AF45" s="69" t="str">
        <f t="shared" si="17"/>
        <v/>
      </c>
      <c r="AG45" s="69" t="str">
        <f t="shared" si="18"/>
        <v/>
      </c>
      <c r="AI45" t="str">
        <f>IF(AL45="","",IF(COUNTIF($AL$2:AL45,AL45)=1,MAX($AI$2:AI44)+1,INDEX($AI$2:AI44,MATCH(AL45,$AL$2:AL44,0),1)))</f>
        <v/>
      </c>
      <c r="AJ45" t="str">
        <f>IF(AL45="","",COUNTIF($AL$2:AL45,AL45))</f>
        <v/>
      </c>
      <c r="AK45" t="str">
        <f t="shared" si="19"/>
        <v/>
      </c>
      <c r="AL45" t="str">
        <f>IF(個人種目入力!G50="男",個人種目入力!B50,"")</f>
        <v/>
      </c>
      <c r="AM45" t="str">
        <f>IF(ISNUMBER(AL45),個人種目入力!C50,"")</f>
        <v/>
      </c>
      <c r="AN45" t="str">
        <f>IF(ISNUMBER(AL45),個人種目入力!D50,"")</f>
        <v/>
      </c>
      <c r="AO45" t="str">
        <f>IF(ISNUMBER(AL45),個人種目入力!F50,"")</f>
        <v/>
      </c>
      <c r="AP45" t="str">
        <f>IF(ISNUMBER(AL45),個人種目入力!H50,"")</f>
        <v/>
      </c>
      <c r="AR45">
        <f t="shared" si="36"/>
        <v>44</v>
      </c>
      <c r="AS45" t="str">
        <f t="shared" si="20"/>
        <v/>
      </c>
      <c r="AT45" t="str">
        <f t="shared" si="21"/>
        <v/>
      </c>
      <c r="AU45" t="str">
        <f t="shared" si="22"/>
        <v/>
      </c>
      <c r="AV45" t="str">
        <f t="shared" si="23"/>
        <v/>
      </c>
      <c r="AW45" t="str">
        <f t="shared" si="42"/>
        <v/>
      </c>
      <c r="AX45" t="str">
        <f t="shared" si="42"/>
        <v/>
      </c>
      <c r="AY45" t="str">
        <f t="shared" si="42"/>
        <v/>
      </c>
      <c r="AZ45" t="str">
        <f t="shared" si="42"/>
        <v/>
      </c>
      <c r="BA45" t="str">
        <f t="shared" si="42"/>
        <v/>
      </c>
      <c r="BB45" t="str">
        <f t="shared" si="42"/>
        <v/>
      </c>
      <c r="BC45" t="str">
        <f t="shared" si="42"/>
        <v/>
      </c>
      <c r="BE45" s="69" t="str">
        <f>IF(ISERR(SMALL($AS$2:$AS$51,44)),"",(SMALL($AS$2:$AS$51,44)))</f>
        <v/>
      </c>
      <c r="BF45" s="69" t="str">
        <f t="shared" si="25"/>
        <v/>
      </c>
      <c r="BG45" s="69" t="str">
        <f t="shared" si="26"/>
        <v/>
      </c>
      <c r="BH45" s="69" t="str">
        <f t="shared" si="27"/>
        <v/>
      </c>
      <c r="BI45" s="69" t="str">
        <f t="shared" si="28"/>
        <v/>
      </c>
      <c r="BJ45" s="69" t="str">
        <f t="shared" si="29"/>
        <v/>
      </c>
      <c r="BK45" s="69" t="str">
        <f t="shared" si="30"/>
        <v/>
      </c>
      <c r="BL45" s="69" t="str">
        <f t="shared" si="31"/>
        <v/>
      </c>
      <c r="BM45" s="69" t="str">
        <f t="shared" si="32"/>
        <v/>
      </c>
      <c r="BN45" s="69" t="str">
        <f t="shared" si="33"/>
        <v/>
      </c>
      <c r="BO45" s="69" t="str">
        <f t="shared" si="34"/>
        <v/>
      </c>
    </row>
    <row r="46" spans="1:67" x14ac:dyDescent="0.15">
      <c r="A46" t="str">
        <f>IF(D46="","",IF(COUNTIF($D$2:D46,D46)=1,MAX($A$2:A45)+1,INDEX($A$2:A45,MATCH(D46,$D$2:D45,0),1)))</f>
        <v/>
      </c>
      <c r="B46" t="str">
        <f>IF(D46="","",COUNTIF($D$2:D46,D46))</f>
        <v/>
      </c>
      <c r="C46" t="str">
        <f t="shared" si="39"/>
        <v/>
      </c>
      <c r="D46" t="str">
        <f>IF(個人種目入力!G51="女",個人種目入力!B51,"")</f>
        <v/>
      </c>
      <c r="E46" t="str">
        <f>IF(ISNUMBER(D46),個人種目入力!C51,"")</f>
        <v/>
      </c>
      <c r="F46" t="str">
        <f>IF(ISNUMBER(D46),個人種目入力!D51,"")</f>
        <v/>
      </c>
      <c r="G46" t="str">
        <f>IF(ISNUMBER(D46),個人種目入力!F51,"")</f>
        <v/>
      </c>
      <c r="H46" t="str">
        <f>IF(ISNUMBER(D46),個人種目入力!H51,"")</f>
        <v/>
      </c>
      <c r="J46">
        <f t="shared" si="35"/>
        <v>45</v>
      </c>
      <c r="K46" t="str">
        <f t="shared" si="3"/>
        <v/>
      </c>
      <c r="L46" t="str">
        <f t="shared" si="4"/>
        <v/>
      </c>
      <c r="M46" t="str">
        <f t="shared" si="5"/>
        <v/>
      </c>
      <c r="N46" t="str">
        <f t="shared" si="6"/>
        <v/>
      </c>
      <c r="O46" t="str">
        <f t="shared" si="40"/>
        <v/>
      </c>
      <c r="P46" t="str">
        <f t="shared" si="40"/>
        <v/>
      </c>
      <c r="Q46" t="str">
        <f t="shared" si="40"/>
        <v/>
      </c>
      <c r="R46" t="str">
        <f t="shared" si="40"/>
        <v/>
      </c>
      <c r="S46" t="str">
        <f t="shared" si="40"/>
        <v/>
      </c>
      <c r="T46" t="str">
        <f t="shared" si="41"/>
        <v/>
      </c>
      <c r="U46" t="str">
        <f t="shared" si="41"/>
        <v/>
      </c>
      <c r="W46" s="69" t="str">
        <f>IF(ISERR(SMALL($K$2:$K$51,45)),"",(SMALL($K$2:$K$51,45)))</f>
        <v/>
      </c>
      <c r="X46" s="69" t="str">
        <f t="shared" si="9"/>
        <v/>
      </c>
      <c r="Y46" s="69" t="str">
        <f t="shared" si="10"/>
        <v/>
      </c>
      <c r="Z46" s="69" t="str">
        <f t="shared" si="11"/>
        <v/>
      </c>
      <c r="AA46" s="69" t="str">
        <f t="shared" si="12"/>
        <v/>
      </c>
      <c r="AB46" s="69" t="str">
        <f t="shared" si="13"/>
        <v/>
      </c>
      <c r="AC46" s="69" t="str">
        <f t="shared" si="14"/>
        <v/>
      </c>
      <c r="AD46" s="69" t="str">
        <f t="shared" si="15"/>
        <v/>
      </c>
      <c r="AE46" s="69" t="str">
        <f t="shared" si="16"/>
        <v/>
      </c>
      <c r="AF46" s="69" t="str">
        <f t="shared" si="17"/>
        <v/>
      </c>
      <c r="AG46" s="69" t="str">
        <f t="shared" si="18"/>
        <v/>
      </c>
      <c r="AI46" t="str">
        <f>IF(AL46="","",IF(COUNTIF($AL$2:AL46,AL46)=1,MAX($AI$2:AI45)+1,INDEX($AI$2:AI45,MATCH(AL46,$AL$2:AL45,0),1)))</f>
        <v/>
      </c>
      <c r="AJ46" t="str">
        <f>IF(AL46="","",COUNTIF($AL$2:AL46,AL46))</f>
        <v/>
      </c>
      <c r="AK46" t="str">
        <f t="shared" si="19"/>
        <v/>
      </c>
      <c r="AL46" t="str">
        <f>IF(個人種目入力!G51="男",個人種目入力!B51,"")</f>
        <v/>
      </c>
      <c r="AM46" t="str">
        <f>IF(ISNUMBER(AL46),個人種目入力!C51,"")</f>
        <v/>
      </c>
      <c r="AN46" t="str">
        <f>IF(ISNUMBER(AL46),個人種目入力!D51,"")</f>
        <v/>
      </c>
      <c r="AO46" t="str">
        <f>IF(ISNUMBER(AL46),個人種目入力!F51,"")</f>
        <v/>
      </c>
      <c r="AP46" t="str">
        <f>IF(ISNUMBER(AL46),個人種目入力!H51,"")</f>
        <v/>
      </c>
      <c r="AR46">
        <f t="shared" si="36"/>
        <v>45</v>
      </c>
      <c r="AS46" t="str">
        <f t="shared" si="20"/>
        <v/>
      </c>
      <c r="AT46" t="str">
        <f t="shared" si="21"/>
        <v/>
      </c>
      <c r="AU46" t="str">
        <f t="shared" si="22"/>
        <v/>
      </c>
      <c r="AV46" t="str">
        <f t="shared" si="23"/>
        <v/>
      </c>
      <c r="AW46" t="str">
        <f t="shared" si="42"/>
        <v/>
      </c>
      <c r="AX46" t="str">
        <f t="shared" si="42"/>
        <v/>
      </c>
      <c r="AY46" t="str">
        <f t="shared" si="42"/>
        <v/>
      </c>
      <c r="AZ46" t="str">
        <f t="shared" si="42"/>
        <v/>
      </c>
      <c r="BA46" t="str">
        <f t="shared" si="42"/>
        <v/>
      </c>
      <c r="BB46" t="str">
        <f t="shared" si="42"/>
        <v/>
      </c>
      <c r="BC46" t="str">
        <f t="shared" si="42"/>
        <v/>
      </c>
      <c r="BE46" s="69" t="str">
        <f>IF(ISERR(SMALL($AS$2:$AS$51,45)),"",(SMALL($AS$2:$AS$51,45)))</f>
        <v/>
      </c>
      <c r="BF46" s="69" t="str">
        <f t="shared" si="25"/>
        <v/>
      </c>
      <c r="BG46" s="69" t="str">
        <f t="shared" si="26"/>
        <v/>
      </c>
      <c r="BH46" s="69" t="str">
        <f t="shared" si="27"/>
        <v/>
      </c>
      <c r="BI46" s="69" t="str">
        <f t="shared" si="28"/>
        <v/>
      </c>
      <c r="BJ46" s="69" t="str">
        <f t="shared" si="29"/>
        <v/>
      </c>
      <c r="BK46" s="69" t="str">
        <f t="shared" si="30"/>
        <v/>
      </c>
      <c r="BL46" s="69" t="str">
        <f t="shared" si="31"/>
        <v/>
      </c>
      <c r="BM46" s="69" t="str">
        <f t="shared" si="32"/>
        <v/>
      </c>
      <c r="BN46" s="69" t="str">
        <f t="shared" si="33"/>
        <v/>
      </c>
      <c r="BO46" s="69" t="str">
        <f t="shared" si="34"/>
        <v/>
      </c>
    </row>
    <row r="47" spans="1:67" x14ac:dyDescent="0.15">
      <c r="A47" t="str">
        <f>IF(D47="","",IF(COUNTIF($D$2:D47,D47)=1,MAX($A$2:A46)+1,INDEX($A$2:A46,MATCH(D47,$D$2:D46,0),1)))</f>
        <v/>
      </c>
      <c r="B47" t="str">
        <f>IF(D47="","",COUNTIF($D$2:D47,D47))</f>
        <v/>
      </c>
      <c r="C47" t="str">
        <f t="shared" si="39"/>
        <v/>
      </c>
      <c r="D47" t="str">
        <f>IF(個人種目入力!G52="女",個人種目入力!B52,"")</f>
        <v/>
      </c>
      <c r="E47" t="str">
        <f>IF(ISNUMBER(D47),個人種目入力!C52,"")</f>
        <v/>
      </c>
      <c r="F47" t="str">
        <f>IF(ISNUMBER(D47),個人種目入力!D52,"")</f>
        <v/>
      </c>
      <c r="G47" t="str">
        <f>IF(ISNUMBER(D47),個人種目入力!F52,"")</f>
        <v/>
      </c>
      <c r="H47" t="str">
        <f>IF(ISNUMBER(D47),個人種目入力!H52,"")</f>
        <v/>
      </c>
      <c r="J47">
        <f t="shared" si="35"/>
        <v>46</v>
      </c>
      <c r="K47" t="str">
        <f t="shared" si="3"/>
        <v/>
      </c>
      <c r="L47" t="str">
        <f t="shared" si="4"/>
        <v/>
      </c>
      <c r="M47" t="str">
        <f t="shared" si="5"/>
        <v/>
      </c>
      <c r="N47" t="str">
        <f t="shared" si="6"/>
        <v/>
      </c>
      <c r="O47" t="str">
        <f t="shared" si="40"/>
        <v/>
      </c>
      <c r="P47" t="str">
        <f t="shared" si="40"/>
        <v/>
      </c>
      <c r="Q47" t="str">
        <f t="shared" si="40"/>
        <v/>
      </c>
      <c r="R47" t="str">
        <f t="shared" si="40"/>
        <v/>
      </c>
      <c r="S47" t="str">
        <f t="shared" si="40"/>
        <v/>
      </c>
      <c r="T47" t="str">
        <f t="shared" si="41"/>
        <v/>
      </c>
      <c r="U47" t="str">
        <f t="shared" si="41"/>
        <v/>
      </c>
      <c r="W47" s="69" t="str">
        <f>IF(ISERR(SMALL($K$2:$K$51,46)),"",(SMALL($K$2:$K$51,46)))</f>
        <v/>
      </c>
      <c r="X47" s="69" t="str">
        <f t="shared" si="9"/>
        <v/>
      </c>
      <c r="Y47" s="69" t="str">
        <f t="shared" si="10"/>
        <v/>
      </c>
      <c r="Z47" s="69" t="str">
        <f t="shared" si="11"/>
        <v/>
      </c>
      <c r="AA47" s="69" t="str">
        <f t="shared" si="12"/>
        <v/>
      </c>
      <c r="AB47" s="69" t="str">
        <f t="shared" si="13"/>
        <v/>
      </c>
      <c r="AC47" s="69" t="str">
        <f t="shared" si="14"/>
        <v/>
      </c>
      <c r="AD47" s="69" t="str">
        <f t="shared" si="15"/>
        <v/>
      </c>
      <c r="AE47" s="69" t="str">
        <f t="shared" si="16"/>
        <v/>
      </c>
      <c r="AF47" s="69" t="str">
        <f t="shared" si="17"/>
        <v/>
      </c>
      <c r="AG47" s="69" t="str">
        <f t="shared" si="18"/>
        <v/>
      </c>
      <c r="AI47" t="str">
        <f>IF(AL47="","",IF(COUNTIF($AL$2:AL47,AL47)=1,MAX($AI$2:AI46)+1,INDEX($AI$2:AI46,MATCH(AL47,$AL$2:AL46,0),1)))</f>
        <v/>
      </c>
      <c r="AJ47" t="str">
        <f>IF(AL47="","",COUNTIF($AL$2:AL47,AL47))</f>
        <v/>
      </c>
      <c r="AK47" t="str">
        <f t="shared" si="19"/>
        <v/>
      </c>
      <c r="AL47" t="str">
        <f>IF(個人種目入力!G52="男",個人種目入力!B52,"")</f>
        <v/>
      </c>
      <c r="AM47" t="str">
        <f>IF(ISNUMBER(AL47),個人種目入力!C52,"")</f>
        <v/>
      </c>
      <c r="AN47" t="str">
        <f>IF(ISNUMBER(AL47),個人種目入力!D52,"")</f>
        <v/>
      </c>
      <c r="AO47" t="str">
        <f>IF(ISNUMBER(AL47),個人種目入力!F52,"")</f>
        <v/>
      </c>
      <c r="AP47" t="str">
        <f>IF(ISNUMBER(AL47),個人種目入力!H52,"")</f>
        <v/>
      </c>
      <c r="AR47">
        <f t="shared" si="36"/>
        <v>46</v>
      </c>
      <c r="AS47" t="str">
        <f t="shared" si="20"/>
        <v/>
      </c>
      <c r="AT47" t="str">
        <f t="shared" si="21"/>
        <v/>
      </c>
      <c r="AU47" t="str">
        <f t="shared" si="22"/>
        <v/>
      </c>
      <c r="AV47" t="str">
        <f t="shared" si="23"/>
        <v/>
      </c>
      <c r="AW47" t="str">
        <f t="shared" si="42"/>
        <v/>
      </c>
      <c r="AX47" t="str">
        <f t="shared" si="42"/>
        <v/>
      </c>
      <c r="AY47" t="str">
        <f t="shared" si="42"/>
        <v/>
      </c>
      <c r="AZ47" t="str">
        <f t="shared" si="42"/>
        <v/>
      </c>
      <c r="BA47" t="str">
        <f t="shared" si="42"/>
        <v/>
      </c>
      <c r="BB47" t="str">
        <f t="shared" si="42"/>
        <v/>
      </c>
      <c r="BC47" t="str">
        <f t="shared" si="42"/>
        <v/>
      </c>
      <c r="BE47" s="69" t="str">
        <f>IF(ISERR(SMALL($AS$2:$AS$51,46)),"",(SMALL($AS$2:$AS$51,46)))</f>
        <v/>
      </c>
      <c r="BF47" s="69" t="str">
        <f t="shared" si="25"/>
        <v/>
      </c>
      <c r="BG47" s="69" t="str">
        <f t="shared" si="26"/>
        <v/>
      </c>
      <c r="BH47" s="69" t="str">
        <f t="shared" si="27"/>
        <v/>
      </c>
      <c r="BI47" s="69" t="str">
        <f t="shared" si="28"/>
        <v/>
      </c>
      <c r="BJ47" s="69" t="str">
        <f t="shared" si="29"/>
        <v/>
      </c>
      <c r="BK47" s="69" t="str">
        <f t="shared" si="30"/>
        <v/>
      </c>
      <c r="BL47" s="69" t="str">
        <f t="shared" si="31"/>
        <v/>
      </c>
      <c r="BM47" s="69" t="str">
        <f t="shared" si="32"/>
        <v/>
      </c>
      <c r="BN47" s="69" t="str">
        <f t="shared" si="33"/>
        <v/>
      </c>
      <c r="BO47" s="69" t="str">
        <f t="shared" si="34"/>
        <v/>
      </c>
    </row>
    <row r="48" spans="1:67" x14ac:dyDescent="0.15">
      <c r="A48" t="str">
        <f>IF(D48="","",IF(COUNTIF($D$2:D48,D48)=1,MAX($A$2:A47)+1,INDEX($A$2:A47,MATCH(D48,$D$2:D47,0),1)))</f>
        <v/>
      </c>
      <c r="B48" t="str">
        <f>IF(D48="","",COUNTIF($D$2:D48,D48))</f>
        <v/>
      </c>
      <c r="C48" t="str">
        <f t="shared" si="39"/>
        <v/>
      </c>
      <c r="D48" t="str">
        <f>IF(個人種目入力!G53="女",個人種目入力!B53,"")</f>
        <v/>
      </c>
      <c r="E48" t="str">
        <f>IF(ISNUMBER(D48),個人種目入力!C53,"")</f>
        <v/>
      </c>
      <c r="F48" t="str">
        <f>IF(ISNUMBER(D48),個人種目入力!D53,"")</f>
        <v/>
      </c>
      <c r="G48" t="str">
        <f>IF(ISNUMBER(D48),個人種目入力!F53,"")</f>
        <v/>
      </c>
      <c r="H48" t="str">
        <f>IF(ISNUMBER(D48),個人種目入力!H53,"")</f>
        <v/>
      </c>
      <c r="J48">
        <f t="shared" si="35"/>
        <v>47</v>
      </c>
      <c r="K48" t="str">
        <f t="shared" si="3"/>
        <v/>
      </c>
      <c r="L48" t="str">
        <f t="shared" si="4"/>
        <v/>
      </c>
      <c r="M48" t="str">
        <f t="shared" si="5"/>
        <v/>
      </c>
      <c r="N48" t="str">
        <f t="shared" si="6"/>
        <v/>
      </c>
      <c r="O48" t="str">
        <f t="shared" si="40"/>
        <v/>
      </c>
      <c r="P48" t="str">
        <f t="shared" si="40"/>
        <v/>
      </c>
      <c r="Q48" t="str">
        <f t="shared" si="40"/>
        <v/>
      </c>
      <c r="R48" t="str">
        <f t="shared" si="40"/>
        <v/>
      </c>
      <c r="S48" t="str">
        <f t="shared" si="40"/>
        <v/>
      </c>
      <c r="T48" t="str">
        <f t="shared" si="41"/>
        <v/>
      </c>
      <c r="U48" t="str">
        <f t="shared" si="41"/>
        <v/>
      </c>
      <c r="W48" s="69" t="str">
        <f>IF(ISERR(SMALL($K$2:$K$51,47)),"",(SMALL($K$2:$K$51,47)))</f>
        <v/>
      </c>
      <c r="X48" s="69" t="str">
        <f t="shared" si="9"/>
        <v/>
      </c>
      <c r="Y48" s="69" t="str">
        <f t="shared" si="10"/>
        <v/>
      </c>
      <c r="Z48" s="69" t="str">
        <f t="shared" si="11"/>
        <v/>
      </c>
      <c r="AA48" s="69" t="str">
        <f t="shared" si="12"/>
        <v/>
      </c>
      <c r="AB48" s="69" t="str">
        <f t="shared" si="13"/>
        <v/>
      </c>
      <c r="AC48" s="69" t="str">
        <f t="shared" si="14"/>
        <v/>
      </c>
      <c r="AD48" s="69" t="str">
        <f t="shared" si="15"/>
        <v/>
      </c>
      <c r="AE48" s="69" t="str">
        <f t="shared" si="16"/>
        <v/>
      </c>
      <c r="AF48" s="69" t="str">
        <f t="shared" si="17"/>
        <v/>
      </c>
      <c r="AG48" s="69" t="str">
        <f t="shared" si="18"/>
        <v/>
      </c>
      <c r="AI48" t="str">
        <f>IF(AL48="","",IF(COUNTIF($AL$2:AL48,AL48)=1,MAX($AI$2:AI47)+1,INDEX($AI$2:AI47,MATCH(AL48,$AL$2:AL47,0),1)))</f>
        <v/>
      </c>
      <c r="AJ48" t="str">
        <f>IF(AL48="","",COUNTIF($AL$2:AL48,AL48))</f>
        <v/>
      </c>
      <c r="AK48" t="str">
        <f t="shared" si="19"/>
        <v/>
      </c>
      <c r="AL48" t="str">
        <f>IF(個人種目入力!G53="男",個人種目入力!B53,"")</f>
        <v/>
      </c>
      <c r="AM48" t="str">
        <f>IF(ISNUMBER(AL48),個人種目入力!C53,"")</f>
        <v/>
      </c>
      <c r="AN48" t="str">
        <f>IF(ISNUMBER(AL48),個人種目入力!D53,"")</f>
        <v/>
      </c>
      <c r="AO48" t="str">
        <f>IF(ISNUMBER(AL48),個人種目入力!F53,"")</f>
        <v/>
      </c>
      <c r="AP48" t="str">
        <f>IF(ISNUMBER(AL48),個人種目入力!H53,"")</f>
        <v/>
      </c>
      <c r="AR48">
        <f t="shared" si="36"/>
        <v>47</v>
      </c>
      <c r="AS48" t="str">
        <f t="shared" si="20"/>
        <v/>
      </c>
      <c r="AT48" t="str">
        <f t="shared" si="21"/>
        <v/>
      </c>
      <c r="AU48" t="str">
        <f t="shared" si="22"/>
        <v/>
      </c>
      <c r="AV48" t="str">
        <f t="shared" si="23"/>
        <v/>
      </c>
      <c r="AW48" t="str">
        <f t="shared" si="42"/>
        <v/>
      </c>
      <c r="AX48" t="str">
        <f t="shared" si="42"/>
        <v/>
      </c>
      <c r="AY48" t="str">
        <f t="shared" si="42"/>
        <v/>
      </c>
      <c r="AZ48" t="str">
        <f t="shared" si="42"/>
        <v/>
      </c>
      <c r="BA48" t="str">
        <f t="shared" si="42"/>
        <v/>
      </c>
      <c r="BB48" t="str">
        <f t="shared" si="42"/>
        <v/>
      </c>
      <c r="BC48" t="str">
        <f t="shared" si="42"/>
        <v/>
      </c>
      <c r="BE48" s="69" t="str">
        <f>IF(ISERR(SMALL($AS$2:$AS$51,47)),"",(SMALL($AS$2:$AS$51,47)))</f>
        <v/>
      </c>
      <c r="BF48" s="69" t="str">
        <f t="shared" si="25"/>
        <v/>
      </c>
      <c r="BG48" s="69" t="str">
        <f t="shared" si="26"/>
        <v/>
      </c>
      <c r="BH48" s="69" t="str">
        <f t="shared" si="27"/>
        <v/>
      </c>
      <c r="BI48" s="69" t="str">
        <f t="shared" si="28"/>
        <v/>
      </c>
      <c r="BJ48" s="69" t="str">
        <f t="shared" si="29"/>
        <v/>
      </c>
      <c r="BK48" s="69" t="str">
        <f t="shared" si="30"/>
        <v/>
      </c>
      <c r="BL48" s="69" t="str">
        <f t="shared" si="31"/>
        <v/>
      </c>
      <c r="BM48" s="69" t="str">
        <f t="shared" si="32"/>
        <v/>
      </c>
      <c r="BN48" s="69" t="str">
        <f t="shared" si="33"/>
        <v/>
      </c>
      <c r="BO48" s="69" t="str">
        <f t="shared" si="34"/>
        <v/>
      </c>
    </row>
    <row r="49" spans="1:67" x14ac:dyDescent="0.15">
      <c r="A49" t="str">
        <f>IF(D49="","",IF(COUNTIF($D$2:D49,D49)=1,MAX($A$2:A48)+1,INDEX($A$2:A48,MATCH(D49,$D$2:D48,0),1)))</f>
        <v/>
      </c>
      <c r="B49" t="str">
        <f>IF(D49="","",COUNTIF($D$2:D49,D49))</f>
        <v/>
      </c>
      <c r="C49" t="str">
        <f t="shared" si="39"/>
        <v/>
      </c>
      <c r="D49" t="str">
        <f>IF(個人種目入力!G54="女",個人種目入力!B54,"")</f>
        <v/>
      </c>
      <c r="E49" t="str">
        <f>IF(ISNUMBER(D49),個人種目入力!C54,"")</f>
        <v/>
      </c>
      <c r="F49" t="str">
        <f>IF(ISNUMBER(D49),個人種目入力!D54,"")</f>
        <v/>
      </c>
      <c r="G49" t="str">
        <f>IF(ISNUMBER(D49),個人種目入力!F54,"")</f>
        <v/>
      </c>
      <c r="H49" t="str">
        <f>IF(ISNUMBER(D49),個人種目入力!H54,"")</f>
        <v/>
      </c>
      <c r="J49">
        <f t="shared" si="35"/>
        <v>48</v>
      </c>
      <c r="K49" t="str">
        <f t="shared" si="3"/>
        <v/>
      </c>
      <c r="L49" t="str">
        <f t="shared" si="4"/>
        <v/>
      </c>
      <c r="M49" t="str">
        <f t="shared" si="5"/>
        <v/>
      </c>
      <c r="N49" t="str">
        <f t="shared" si="6"/>
        <v/>
      </c>
      <c r="O49" t="str">
        <f t="shared" si="40"/>
        <v/>
      </c>
      <c r="P49" t="str">
        <f t="shared" si="40"/>
        <v/>
      </c>
      <c r="Q49" t="str">
        <f t="shared" si="40"/>
        <v/>
      </c>
      <c r="R49" t="str">
        <f t="shared" si="40"/>
        <v/>
      </c>
      <c r="S49" t="str">
        <f t="shared" si="40"/>
        <v/>
      </c>
      <c r="T49" t="str">
        <f t="shared" si="41"/>
        <v/>
      </c>
      <c r="U49" t="str">
        <f t="shared" si="41"/>
        <v/>
      </c>
      <c r="W49" s="69" t="str">
        <f>IF(ISERR(SMALL($K$2:$K$51,48)),"",(SMALL($K$2:$K$51,48)))</f>
        <v/>
      </c>
      <c r="X49" s="69" t="str">
        <f t="shared" si="9"/>
        <v/>
      </c>
      <c r="Y49" s="69" t="str">
        <f t="shared" si="10"/>
        <v/>
      </c>
      <c r="Z49" s="69" t="str">
        <f t="shared" si="11"/>
        <v/>
      </c>
      <c r="AA49" s="69" t="str">
        <f t="shared" si="12"/>
        <v/>
      </c>
      <c r="AB49" s="69" t="str">
        <f t="shared" si="13"/>
        <v/>
      </c>
      <c r="AC49" s="69" t="str">
        <f t="shared" si="14"/>
        <v/>
      </c>
      <c r="AD49" s="69" t="str">
        <f t="shared" si="15"/>
        <v/>
      </c>
      <c r="AE49" s="69" t="str">
        <f t="shared" si="16"/>
        <v/>
      </c>
      <c r="AF49" s="69" t="str">
        <f t="shared" si="17"/>
        <v/>
      </c>
      <c r="AG49" s="69" t="str">
        <f t="shared" si="18"/>
        <v/>
      </c>
      <c r="AI49" t="str">
        <f>IF(AL49="","",IF(COUNTIF($AL$2:AL49,AL49)=1,MAX($AI$2:AI48)+1,INDEX($AI$2:AI48,MATCH(AL49,$AL$2:AL48,0),1)))</f>
        <v/>
      </c>
      <c r="AJ49" t="str">
        <f>IF(AL49="","",COUNTIF($AL$2:AL49,AL49))</f>
        <v/>
      </c>
      <c r="AK49" t="str">
        <f t="shared" si="19"/>
        <v/>
      </c>
      <c r="AL49" t="str">
        <f>IF(個人種目入力!G54="男",個人種目入力!B54,"")</f>
        <v/>
      </c>
      <c r="AM49" t="str">
        <f>IF(ISNUMBER(AL49),個人種目入力!C54,"")</f>
        <v/>
      </c>
      <c r="AN49" t="str">
        <f>IF(ISNUMBER(AL49),個人種目入力!D54,"")</f>
        <v/>
      </c>
      <c r="AO49" t="str">
        <f>IF(ISNUMBER(AL49),個人種目入力!F54,"")</f>
        <v/>
      </c>
      <c r="AP49" t="str">
        <f>IF(ISNUMBER(AL49),個人種目入力!H54,"")</f>
        <v/>
      </c>
      <c r="AR49">
        <f t="shared" si="36"/>
        <v>48</v>
      </c>
      <c r="AS49" t="str">
        <f t="shared" si="20"/>
        <v/>
      </c>
      <c r="AT49" t="str">
        <f t="shared" si="21"/>
        <v/>
      </c>
      <c r="AU49" t="str">
        <f t="shared" si="22"/>
        <v/>
      </c>
      <c r="AV49" t="str">
        <f t="shared" si="23"/>
        <v/>
      </c>
      <c r="AW49" t="str">
        <f t="shared" si="42"/>
        <v/>
      </c>
      <c r="AX49" t="str">
        <f t="shared" si="42"/>
        <v/>
      </c>
      <c r="AY49" t="str">
        <f t="shared" si="42"/>
        <v/>
      </c>
      <c r="AZ49" t="str">
        <f t="shared" si="42"/>
        <v/>
      </c>
      <c r="BA49" t="str">
        <f t="shared" si="42"/>
        <v/>
      </c>
      <c r="BB49" t="str">
        <f t="shared" si="42"/>
        <v/>
      </c>
      <c r="BC49" t="str">
        <f t="shared" si="42"/>
        <v/>
      </c>
      <c r="BE49" s="69" t="str">
        <f>IF(ISERR(SMALL($AS$2:$AS$51,48)),"",(SMALL($AS$2:$AS$51,48)))</f>
        <v/>
      </c>
      <c r="BF49" s="69" t="str">
        <f t="shared" si="25"/>
        <v/>
      </c>
      <c r="BG49" s="69" t="str">
        <f t="shared" si="26"/>
        <v/>
      </c>
      <c r="BH49" s="69" t="str">
        <f t="shared" si="27"/>
        <v/>
      </c>
      <c r="BI49" s="69" t="str">
        <f t="shared" si="28"/>
        <v/>
      </c>
      <c r="BJ49" s="69" t="str">
        <f t="shared" si="29"/>
        <v/>
      </c>
      <c r="BK49" s="69" t="str">
        <f t="shared" si="30"/>
        <v/>
      </c>
      <c r="BL49" s="69" t="str">
        <f t="shared" si="31"/>
        <v/>
      </c>
      <c r="BM49" s="69" t="str">
        <f t="shared" si="32"/>
        <v/>
      </c>
      <c r="BN49" s="69" t="str">
        <f t="shared" si="33"/>
        <v/>
      </c>
      <c r="BO49" s="69" t="str">
        <f t="shared" si="34"/>
        <v/>
      </c>
    </row>
    <row r="50" spans="1:67" x14ac:dyDescent="0.15">
      <c r="A50" t="str">
        <f>IF(D50="","",IF(COUNTIF($D$2:D50,D50)=1,MAX($A$2:A49)+1,INDEX($A$2:A49,MATCH(D50,$D$2:D49,0),1)))</f>
        <v/>
      </c>
      <c r="B50" t="str">
        <f>IF(D50="","",COUNTIF($D$2:D50,D50))</f>
        <v/>
      </c>
      <c r="C50" t="str">
        <f t="shared" si="39"/>
        <v/>
      </c>
      <c r="D50" t="str">
        <f>IF(個人種目入力!G55="女",個人種目入力!B55,"")</f>
        <v/>
      </c>
      <c r="E50" t="str">
        <f>IF(ISNUMBER(D50),個人種目入力!C55,"")</f>
        <v/>
      </c>
      <c r="F50" t="str">
        <f>IF(ISNUMBER(D50),個人種目入力!D55,"")</f>
        <v/>
      </c>
      <c r="G50" t="str">
        <f>IF(ISNUMBER(D50),個人種目入力!F55,"")</f>
        <v/>
      </c>
      <c r="H50" t="str">
        <f>IF(ISNUMBER(D50),個人種目入力!H55,"")</f>
        <v/>
      </c>
      <c r="J50">
        <f t="shared" si="35"/>
        <v>49</v>
      </c>
      <c r="K50" t="str">
        <f t="shared" si="3"/>
        <v/>
      </c>
      <c r="L50" t="str">
        <f t="shared" si="4"/>
        <v/>
      </c>
      <c r="M50" t="str">
        <f t="shared" si="5"/>
        <v/>
      </c>
      <c r="N50" t="str">
        <f t="shared" si="6"/>
        <v/>
      </c>
      <c r="O50" t="str">
        <f t="shared" si="40"/>
        <v/>
      </c>
      <c r="P50" t="str">
        <f t="shared" si="40"/>
        <v/>
      </c>
      <c r="Q50" t="str">
        <f t="shared" si="40"/>
        <v/>
      </c>
      <c r="R50" t="str">
        <f t="shared" si="40"/>
        <v/>
      </c>
      <c r="S50" t="str">
        <f t="shared" si="40"/>
        <v/>
      </c>
      <c r="T50" t="str">
        <f t="shared" si="41"/>
        <v/>
      </c>
      <c r="U50" t="str">
        <f t="shared" si="41"/>
        <v/>
      </c>
      <c r="W50" s="69" t="str">
        <f>IF(ISERR(SMALL($K$2:$K$51,49)),"",(SMALL($K$2:$K$51,49)))</f>
        <v/>
      </c>
      <c r="X50" s="69" t="str">
        <f t="shared" si="9"/>
        <v/>
      </c>
      <c r="Y50" s="69" t="str">
        <f t="shared" si="10"/>
        <v/>
      </c>
      <c r="Z50" s="69" t="str">
        <f t="shared" si="11"/>
        <v/>
      </c>
      <c r="AA50" s="69" t="str">
        <f t="shared" si="12"/>
        <v/>
      </c>
      <c r="AB50" s="69" t="str">
        <f t="shared" si="13"/>
        <v/>
      </c>
      <c r="AC50" s="69" t="str">
        <f t="shared" si="14"/>
        <v/>
      </c>
      <c r="AD50" s="69" t="str">
        <f t="shared" si="15"/>
        <v/>
      </c>
      <c r="AE50" s="69" t="str">
        <f t="shared" si="16"/>
        <v/>
      </c>
      <c r="AF50" s="69" t="str">
        <f t="shared" si="17"/>
        <v/>
      </c>
      <c r="AG50" s="69" t="str">
        <f t="shared" si="18"/>
        <v/>
      </c>
      <c r="AI50" t="str">
        <f>IF(AL50="","",IF(COUNTIF($AL$2:AL50,AL50)=1,MAX($AI$2:AI49)+1,INDEX($AI$2:AI49,MATCH(AL50,$AL$2:AL49,0),1)))</f>
        <v/>
      </c>
      <c r="AJ50" t="str">
        <f>IF(AL50="","",COUNTIF($AL$2:AL50,AL50))</f>
        <v/>
      </c>
      <c r="AK50" t="str">
        <f t="shared" si="19"/>
        <v/>
      </c>
      <c r="AL50" t="str">
        <f>IF(個人種目入力!G55="男",個人種目入力!B55,"")</f>
        <v/>
      </c>
      <c r="AM50" t="str">
        <f>IF(ISNUMBER(AL50),個人種目入力!C55,"")</f>
        <v/>
      </c>
      <c r="AN50" t="str">
        <f>IF(ISNUMBER(AL50),個人種目入力!D55,"")</f>
        <v/>
      </c>
      <c r="AO50" t="str">
        <f>IF(ISNUMBER(AL50),個人種目入力!F55,"")</f>
        <v/>
      </c>
      <c r="AP50" t="str">
        <f>IF(ISNUMBER(AL50),個人種目入力!H55,"")</f>
        <v/>
      </c>
      <c r="AR50">
        <f t="shared" si="36"/>
        <v>49</v>
      </c>
      <c r="AS50" t="str">
        <f t="shared" si="20"/>
        <v/>
      </c>
      <c r="AT50" t="str">
        <f t="shared" si="21"/>
        <v/>
      </c>
      <c r="AU50" t="str">
        <f t="shared" si="22"/>
        <v/>
      </c>
      <c r="AV50" t="str">
        <f t="shared" si="23"/>
        <v/>
      </c>
      <c r="AW50" t="str">
        <f t="shared" si="42"/>
        <v/>
      </c>
      <c r="AX50" t="str">
        <f t="shared" si="42"/>
        <v/>
      </c>
      <c r="AY50" t="str">
        <f t="shared" si="42"/>
        <v/>
      </c>
      <c r="AZ50" t="str">
        <f t="shared" si="42"/>
        <v/>
      </c>
      <c r="BA50" t="str">
        <f t="shared" si="42"/>
        <v/>
      </c>
      <c r="BB50" t="str">
        <f t="shared" si="42"/>
        <v/>
      </c>
      <c r="BC50" t="str">
        <f t="shared" si="42"/>
        <v/>
      </c>
      <c r="BE50" s="69" t="str">
        <f>IF(ISERR(SMALL($AS$2:$AS$51,49)),"",(SMALL($AS$2:$AS$51,49)))</f>
        <v/>
      </c>
      <c r="BF50" s="69" t="str">
        <f t="shared" si="25"/>
        <v/>
      </c>
      <c r="BG50" s="69" t="str">
        <f t="shared" si="26"/>
        <v/>
      </c>
      <c r="BH50" s="69" t="str">
        <f t="shared" si="27"/>
        <v/>
      </c>
      <c r="BI50" s="69" t="str">
        <f t="shared" si="28"/>
        <v/>
      </c>
      <c r="BJ50" s="69" t="str">
        <f t="shared" si="29"/>
        <v/>
      </c>
      <c r="BK50" s="69" t="str">
        <f t="shared" si="30"/>
        <v/>
      </c>
      <c r="BL50" s="69" t="str">
        <f t="shared" si="31"/>
        <v/>
      </c>
      <c r="BM50" s="69" t="str">
        <f t="shared" si="32"/>
        <v/>
      </c>
      <c r="BN50" s="69" t="str">
        <f t="shared" si="33"/>
        <v/>
      </c>
      <c r="BO50" s="69" t="str">
        <f t="shared" si="34"/>
        <v/>
      </c>
    </row>
    <row r="51" spans="1:67" x14ac:dyDescent="0.15">
      <c r="A51" t="str">
        <f>IF(D51="","",IF(COUNTIF($D$2:D51,D51)=1,MAX($A$2:A50)+1,INDEX($A$2:A50,MATCH(D51,$D$2:D50,0),1)))</f>
        <v/>
      </c>
      <c r="B51" t="str">
        <f>IF(D51="","",COUNTIF($D$2:D51,D51))</f>
        <v/>
      </c>
      <c r="C51" t="str">
        <f t="shared" si="39"/>
        <v/>
      </c>
      <c r="D51" t="str">
        <f>IF(個人種目入力!G56="女",個人種目入力!B56,"")</f>
        <v/>
      </c>
      <c r="E51" t="str">
        <f>IF(ISNUMBER(D51),個人種目入力!C56,"")</f>
        <v/>
      </c>
      <c r="F51" t="str">
        <f>IF(ISNUMBER(D51),個人種目入力!D56,"")</f>
        <v/>
      </c>
      <c r="G51" t="str">
        <f>IF(ISNUMBER(D51),個人種目入力!F56,"")</f>
        <v/>
      </c>
      <c r="H51" t="str">
        <f>IF(ISNUMBER(D51),個人種目入力!H56,"")</f>
        <v/>
      </c>
      <c r="J51">
        <f t="shared" si="35"/>
        <v>50</v>
      </c>
      <c r="K51" t="str">
        <f t="shared" si="3"/>
        <v/>
      </c>
      <c r="L51" t="str">
        <f t="shared" si="4"/>
        <v/>
      </c>
      <c r="M51" t="str">
        <f t="shared" si="5"/>
        <v/>
      </c>
      <c r="N51" t="str">
        <f t="shared" si="6"/>
        <v/>
      </c>
      <c r="O51" t="str">
        <f t="shared" si="40"/>
        <v/>
      </c>
      <c r="P51" t="str">
        <f t="shared" si="40"/>
        <v/>
      </c>
      <c r="Q51" t="str">
        <f t="shared" si="40"/>
        <v/>
      </c>
      <c r="R51" t="str">
        <f t="shared" si="40"/>
        <v/>
      </c>
      <c r="S51" t="str">
        <f t="shared" si="40"/>
        <v/>
      </c>
      <c r="T51" t="str">
        <f t="shared" si="41"/>
        <v/>
      </c>
      <c r="U51" t="str">
        <f t="shared" si="41"/>
        <v/>
      </c>
      <c r="W51" s="69" t="str">
        <f>IF(ISERR(SMALL($K$2:$K$51,50)),"",(SMALL($K$2:$K$51,50)))</f>
        <v/>
      </c>
      <c r="X51" s="69" t="str">
        <f t="shared" si="9"/>
        <v/>
      </c>
      <c r="Y51" s="69" t="str">
        <f t="shared" si="10"/>
        <v/>
      </c>
      <c r="Z51" s="69" t="str">
        <f t="shared" si="11"/>
        <v/>
      </c>
      <c r="AA51" s="69" t="str">
        <f t="shared" si="12"/>
        <v/>
      </c>
      <c r="AB51" s="69" t="str">
        <f t="shared" si="13"/>
        <v/>
      </c>
      <c r="AC51" s="69" t="str">
        <f t="shared" si="14"/>
        <v/>
      </c>
      <c r="AD51" s="69" t="str">
        <f t="shared" si="15"/>
        <v/>
      </c>
      <c r="AE51" s="69" t="str">
        <f t="shared" si="16"/>
        <v/>
      </c>
      <c r="AF51" s="69" t="str">
        <f t="shared" si="17"/>
        <v/>
      </c>
      <c r="AG51" s="69" t="str">
        <f t="shared" si="18"/>
        <v/>
      </c>
      <c r="AI51" t="str">
        <f>IF(AL51="","",IF(COUNTIF($AL$2:AL51,AL51)=1,MAX($AI$2:AI50)+1,INDEX($AI$2:AI50,MATCH(AL51,$AL$2:AL50,0),1)))</f>
        <v/>
      </c>
      <c r="AJ51" t="str">
        <f>IF(AL51="","",COUNTIF($AL$2:AL51,AL51))</f>
        <v/>
      </c>
      <c r="AK51" t="str">
        <f t="shared" si="19"/>
        <v/>
      </c>
      <c r="AL51" t="str">
        <f>IF(個人種目入力!G56="男",個人種目入力!B56,"")</f>
        <v/>
      </c>
      <c r="AM51" t="str">
        <f>IF(ISNUMBER(AL51),個人種目入力!C56,"")</f>
        <v/>
      </c>
      <c r="AN51" t="str">
        <f>IF(ISNUMBER(AL51),個人種目入力!D56,"")</f>
        <v/>
      </c>
      <c r="AO51" t="str">
        <f>IF(ISNUMBER(AL51),個人種目入力!F56,"")</f>
        <v/>
      </c>
      <c r="AP51" t="str">
        <f>IF(ISNUMBER(AL51),個人種目入力!H56,"")</f>
        <v/>
      </c>
      <c r="AR51">
        <f t="shared" si="36"/>
        <v>50</v>
      </c>
      <c r="AS51" t="str">
        <f t="shared" si="20"/>
        <v/>
      </c>
      <c r="AT51" t="str">
        <f t="shared" si="21"/>
        <v/>
      </c>
      <c r="AU51" t="str">
        <f t="shared" si="22"/>
        <v/>
      </c>
      <c r="AV51" t="str">
        <f t="shared" si="23"/>
        <v/>
      </c>
      <c r="AW51" t="str">
        <f t="shared" si="42"/>
        <v/>
      </c>
      <c r="AX51" t="str">
        <f t="shared" si="42"/>
        <v/>
      </c>
      <c r="AY51" t="str">
        <f t="shared" si="42"/>
        <v/>
      </c>
      <c r="AZ51" t="str">
        <f t="shared" si="42"/>
        <v/>
      </c>
      <c r="BA51" t="str">
        <f t="shared" si="42"/>
        <v/>
      </c>
      <c r="BB51" t="str">
        <f t="shared" si="42"/>
        <v/>
      </c>
      <c r="BC51" t="str">
        <f t="shared" si="42"/>
        <v/>
      </c>
      <c r="BE51" s="69" t="str">
        <f>IF(ISERR(SMALL($AS$2:$AS$51,50)),"",(SMALL($AS$2:$AS$51,50)))</f>
        <v/>
      </c>
      <c r="BF51" s="69" t="str">
        <f t="shared" si="25"/>
        <v/>
      </c>
      <c r="BG51" s="69" t="str">
        <f t="shared" si="26"/>
        <v/>
      </c>
      <c r="BH51" s="69" t="str">
        <f t="shared" si="27"/>
        <v/>
      </c>
      <c r="BI51" s="69" t="str">
        <f t="shared" si="28"/>
        <v/>
      </c>
      <c r="BJ51" s="69" t="str">
        <f t="shared" si="29"/>
        <v/>
      </c>
      <c r="BK51" s="69" t="str">
        <f t="shared" si="30"/>
        <v/>
      </c>
      <c r="BL51" s="69" t="str">
        <f t="shared" si="31"/>
        <v/>
      </c>
      <c r="BM51" s="69" t="str">
        <f t="shared" si="32"/>
        <v/>
      </c>
      <c r="BN51" s="69" t="str">
        <f t="shared" si="33"/>
        <v/>
      </c>
      <c r="BO51" s="69" t="str">
        <f t="shared" si="34"/>
        <v/>
      </c>
    </row>
    <row r="52" spans="1:67" x14ac:dyDescent="0.15">
      <c r="A52" t="str">
        <f>IF(D52="","",IF(COUNTIF($D$2:D52,D52)=1,MAX($A$2:A51)+1,INDEX($A$2:A51,MATCH(D52,$D$2:D51,0),1)))</f>
        <v/>
      </c>
      <c r="B52" t="str">
        <f>IF(D52="","",COUNTIF($D$2:D52,D52))</f>
        <v/>
      </c>
      <c r="C52" t="str">
        <f t="shared" si="39"/>
        <v/>
      </c>
      <c r="D52" t="str">
        <f>IF(個人種目入力!G57="女",個人種目入力!B57,"")</f>
        <v/>
      </c>
      <c r="E52" t="str">
        <f>IF(ISNUMBER(D52),個人種目入力!C57,"")</f>
        <v/>
      </c>
      <c r="F52" t="str">
        <f>IF(ISNUMBER(D52),個人種目入力!D57,"")</f>
        <v/>
      </c>
      <c r="G52" t="str">
        <f>IF(ISNUMBER(D52),個人種目入力!F57,"")</f>
        <v/>
      </c>
      <c r="H52" t="str">
        <f>IF(ISNUMBER(D52),個人種目入力!H57,"")</f>
        <v/>
      </c>
      <c r="X52" s="69" t="str">
        <f t="shared" si="9"/>
        <v/>
      </c>
      <c r="Y52" s="69" t="str">
        <f t="shared" si="10"/>
        <v/>
      </c>
      <c r="Z52" s="69" t="str">
        <f t="shared" si="11"/>
        <v/>
      </c>
      <c r="AA52" s="69" t="str">
        <f t="shared" si="12"/>
        <v/>
      </c>
      <c r="AB52" s="69" t="str">
        <f t="shared" si="13"/>
        <v/>
      </c>
      <c r="AC52" s="69" t="str">
        <f t="shared" si="14"/>
        <v/>
      </c>
      <c r="AF52" s="69" t="str">
        <f t="shared" ref="AF52:AF57" si="43">IF(ISERROR(VLOOKUP($W52,$K$2:$U$51,8,FALSE)),"",VLOOKUP($W52,$K$2:$U$51,8,FALSE))</f>
        <v/>
      </c>
      <c r="AG52" s="69" t="str">
        <f t="shared" ref="AG52:AG57" si="44">IF(ISERROR(VLOOKUP($W52,$K$2:$U$51,9,FALSE)),"",VLOOKUP($W52,$K$2:$U$51,9,FALSE))</f>
        <v/>
      </c>
      <c r="AI52" t="str">
        <f>IF(AL52="","",IF(COUNTIF($AL$2:AL52,AL52)=1,MAX($AI$2:AI51)+1,INDEX($AI$2:AI51,MATCH(AL52,$AL$2:AL51,0),1)))</f>
        <v/>
      </c>
      <c r="AJ52" t="str">
        <f>IF(AL52="","",COUNTIF($AL$2:AL52,AL52))</f>
        <v/>
      </c>
      <c r="AK52" t="str">
        <f t="shared" si="19"/>
        <v/>
      </c>
      <c r="AL52" t="str">
        <f>IF(個人種目入力!G57="男",個人種目入力!B57,"")</f>
        <v/>
      </c>
      <c r="AM52" t="str">
        <f>IF(ISNUMBER(AL52),個人種目入力!C57,"")</f>
        <v/>
      </c>
      <c r="AN52" t="str">
        <f>IF(ISNUMBER(AL52),個人種目入力!D57,"")</f>
        <v/>
      </c>
      <c r="AO52" t="str">
        <f>IF(ISNUMBER(AL52),個人種目入力!F57,"")</f>
        <v/>
      </c>
      <c r="AP52" t="str">
        <f>IF(ISNUMBER(AL52),個人種目入力!H57,"")</f>
        <v/>
      </c>
      <c r="BE52" s="69" t="str">
        <f t="shared" ref="BE52:BE57" si="45">IF(ISERR(SMALL($AS$2:$AS$51,50)),"",(SMALL($AS$2:$AS$51,50)))</f>
        <v/>
      </c>
      <c r="BF52" s="69" t="str">
        <f t="shared" si="25"/>
        <v/>
      </c>
      <c r="BG52" s="69" t="str">
        <f t="shared" si="26"/>
        <v/>
      </c>
      <c r="BH52" s="69" t="str">
        <f t="shared" si="27"/>
        <v/>
      </c>
      <c r="BI52" s="69" t="str">
        <f t="shared" ref="BI52:BI57" si="46">IF(ISERROR(VLOOKUP($BE52,$AS$2:$BC$51,5,FALSE)),"",VLOOKUP($BE52,$AS$2:$BC$51,5,FALSE))</f>
        <v/>
      </c>
      <c r="BJ52" s="69" t="str">
        <f t="shared" ref="BJ52:BJ57" si="47">IF(ISERROR(VLOOKUP($BE52,$AS$2:$BC$51,6,FALSE)),"",VLOOKUP($BE52,$AS$2:$BC$51,6,FALSE))</f>
        <v/>
      </c>
      <c r="BK52" s="69" t="str">
        <f t="shared" ref="BK52:BK57" si="48">IF(ISERROR(VLOOKUP($BE52,$AS$2:$BC$51,7,FALSE)),"",VLOOKUP($BE52,$AS$2:$BC$51,7,FALSE))</f>
        <v/>
      </c>
      <c r="BN52" s="69" t="str">
        <f t="shared" ref="BN52:BN57" si="49">IF(ISERROR(VLOOKUP($BE52,$AS$2:$BC$51,8,FALSE)),"",VLOOKUP($BE52,$AS$2:$BC$51,8,FALSE))</f>
        <v/>
      </c>
      <c r="BO52" s="69" t="str">
        <f t="shared" ref="BO52:BO57" si="50">IF(ISERROR(VLOOKUP($BE52,$AS$2:$BC$51,9,FALSE)),"",VLOOKUP($BE52,$AS$2:$BC$51,9,FALSE))</f>
        <v/>
      </c>
    </row>
    <row r="53" spans="1:67" x14ac:dyDescent="0.15">
      <c r="A53" t="str">
        <f>IF(D53="","",IF(COUNTIF($D$2:D53,D53)=1,MAX($A$2:A52)+1,INDEX($A$2:A52,MATCH(D53,$D$2:D52,0),1)))</f>
        <v/>
      </c>
      <c r="B53" t="str">
        <f>IF(D53="","",COUNTIF($D$2:D53,D53))</f>
        <v/>
      </c>
      <c r="C53" t="str">
        <f t="shared" si="39"/>
        <v/>
      </c>
      <c r="D53" t="str">
        <f>IF(個人種目入力!G58="女",個人種目入力!B58,"")</f>
        <v/>
      </c>
      <c r="E53" t="str">
        <f>IF(ISNUMBER(D53),個人種目入力!C58,"")</f>
        <v/>
      </c>
      <c r="F53" t="str">
        <f>IF(ISNUMBER(D53),個人種目入力!D58,"")</f>
        <v/>
      </c>
      <c r="G53" t="str">
        <f>IF(ISNUMBER(D53),個人種目入力!F58,"")</f>
        <v/>
      </c>
      <c r="H53" t="str">
        <f>IF(ISNUMBER(D53),個人種目入力!H58,"")</f>
        <v/>
      </c>
      <c r="X53" s="69" t="str">
        <f t="shared" si="9"/>
        <v/>
      </c>
      <c r="Y53" s="69" t="str">
        <f t="shared" si="10"/>
        <v/>
      </c>
      <c r="Z53" s="69" t="str">
        <f t="shared" si="11"/>
        <v/>
      </c>
      <c r="AA53" s="69" t="str">
        <f t="shared" si="12"/>
        <v/>
      </c>
      <c r="AB53" s="69" t="str">
        <f t="shared" si="13"/>
        <v/>
      </c>
      <c r="AC53" s="69" t="str">
        <f t="shared" si="14"/>
        <v/>
      </c>
      <c r="AF53" s="69" t="str">
        <f t="shared" si="43"/>
        <v/>
      </c>
      <c r="AG53" s="69" t="str">
        <f t="shared" si="44"/>
        <v/>
      </c>
      <c r="AI53" t="str">
        <f>IF(AL53="","",IF(COUNTIF($AL$2:AL53,AL53)=1,MAX($AI$2:AI52)+1,INDEX($AI$2:AI52,MATCH(AL53,$AL$2:AL52,0),1)))</f>
        <v/>
      </c>
      <c r="AJ53" t="str">
        <f>IF(AL53="","",COUNTIF($AL$2:AL53,AL53))</f>
        <v/>
      </c>
      <c r="AK53" t="str">
        <f t="shared" si="19"/>
        <v/>
      </c>
      <c r="AL53" t="str">
        <f>IF(個人種目入力!G58="男",個人種目入力!B58,"")</f>
        <v/>
      </c>
      <c r="AM53" t="str">
        <f>IF(ISNUMBER(AL53),個人種目入力!C58,"")</f>
        <v/>
      </c>
      <c r="AN53" t="str">
        <f>IF(ISNUMBER(AL53),個人種目入力!D58,"")</f>
        <v/>
      </c>
      <c r="AO53" t="str">
        <f>IF(ISNUMBER(AL53),個人種目入力!F58,"")</f>
        <v/>
      </c>
      <c r="AP53" t="str">
        <f>IF(ISNUMBER(AL53),個人種目入力!H58,"")</f>
        <v/>
      </c>
      <c r="BE53" s="69" t="str">
        <f t="shared" si="45"/>
        <v/>
      </c>
      <c r="BF53" s="69" t="str">
        <f t="shared" si="25"/>
        <v/>
      </c>
      <c r="BG53" s="69" t="str">
        <f t="shared" si="26"/>
        <v/>
      </c>
      <c r="BH53" s="69" t="str">
        <f t="shared" si="27"/>
        <v/>
      </c>
      <c r="BI53" s="69" t="str">
        <f t="shared" si="46"/>
        <v/>
      </c>
      <c r="BJ53" s="69" t="str">
        <f t="shared" si="47"/>
        <v/>
      </c>
      <c r="BK53" s="69" t="str">
        <f t="shared" si="48"/>
        <v/>
      </c>
      <c r="BN53" s="69" t="str">
        <f t="shared" si="49"/>
        <v/>
      </c>
      <c r="BO53" s="69" t="str">
        <f t="shared" si="50"/>
        <v/>
      </c>
    </row>
    <row r="54" spans="1:67" x14ac:dyDescent="0.15">
      <c r="A54" t="str">
        <f>IF(D54="","",IF(COUNTIF($D$2:D54,D54)=1,MAX($A$2:A53)+1,INDEX($A$2:A53,MATCH(D54,$D$2:D53,0),1)))</f>
        <v/>
      </c>
      <c r="B54" t="str">
        <f>IF(D54="","",COUNTIF($D$2:D54,D54))</f>
        <v/>
      </c>
      <c r="C54" t="str">
        <f t="shared" si="39"/>
        <v/>
      </c>
      <c r="D54" t="str">
        <f>IF(個人種目入力!G59="女",個人種目入力!B59,"")</f>
        <v/>
      </c>
      <c r="E54" t="str">
        <f>IF(ISNUMBER(D54),個人種目入力!C59,"")</f>
        <v/>
      </c>
      <c r="F54" t="str">
        <f>IF(ISNUMBER(D54),個人種目入力!D59,"")</f>
        <v/>
      </c>
      <c r="G54" t="str">
        <f>IF(ISNUMBER(D54),個人種目入力!F59,"")</f>
        <v/>
      </c>
      <c r="H54" t="str">
        <f>IF(ISNUMBER(D54),個人種目入力!H59,"")</f>
        <v/>
      </c>
      <c r="X54" s="69" t="str">
        <f t="shared" si="9"/>
        <v/>
      </c>
      <c r="Y54" s="69" t="str">
        <f t="shared" si="10"/>
        <v/>
      </c>
      <c r="Z54" s="69" t="str">
        <f t="shared" si="11"/>
        <v/>
      </c>
      <c r="AA54" s="69" t="str">
        <f t="shared" si="12"/>
        <v/>
      </c>
      <c r="AB54" s="69" t="str">
        <f t="shared" si="13"/>
        <v/>
      </c>
      <c r="AC54" s="69" t="str">
        <f t="shared" si="14"/>
        <v/>
      </c>
      <c r="AF54" s="69" t="str">
        <f t="shared" si="43"/>
        <v/>
      </c>
      <c r="AG54" s="69" t="str">
        <f t="shared" si="44"/>
        <v/>
      </c>
      <c r="AI54" t="str">
        <f>IF(AL54="","",IF(COUNTIF($AL$2:AL54,AL54)=1,MAX($AI$2:AI53)+1,INDEX($AI$2:AI53,MATCH(AL54,$AL$2:AL53,0),1)))</f>
        <v/>
      </c>
      <c r="AJ54" t="str">
        <f>IF(AL54="","",COUNTIF($AL$2:AL54,AL54))</f>
        <v/>
      </c>
      <c r="AK54" t="str">
        <f t="shared" si="19"/>
        <v/>
      </c>
      <c r="AL54" t="str">
        <f>IF(個人種目入力!G59="男",個人種目入力!B59,"")</f>
        <v/>
      </c>
      <c r="AM54" t="str">
        <f>IF(ISNUMBER(AL54),個人種目入力!C59,"")</f>
        <v/>
      </c>
      <c r="AN54" t="str">
        <f>IF(ISNUMBER(AL54),個人種目入力!D59,"")</f>
        <v/>
      </c>
      <c r="AO54" t="str">
        <f>IF(ISNUMBER(AL54),個人種目入力!F59,"")</f>
        <v/>
      </c>
      <c r="AP54" t="str">
        <f>IF(ISNUMBER(AL54),個人種目入力!H59,"")</f>
        <v/>
      </c>
      <c r="BE54" s="69" t="str">
        <f t="shared" si="45"/>
        <v/>
      </c>
      <c r="BF54" s="69" t="str">
        <f t="shared" si="25"/>
        <v/>
      </c>
      <c r="BG54" s="69" t="str">
        <f t="shared" si="26"/>
        <v/>
      </c>
      <c r="BH54" s="69" t="str">
        <f t="shared" si="27"/>
        <v/>
      </c>
      <c r="BI54" s="69" t="str">
        <f t="shared" si="46"/>
        <v/>
      </c>
      <c r="BJ54" s="69" t="str">
        <f t="shared" si="47"/>
        <v/>
      </c>
      <c r="BK54" s="69" t="str">
        <f t="shared" si="48"/>
        <v/>
      </c>
      <c r="BN54" s="69" t="str">
        <f t="shared" si="49"/>
        <v/>
      </c>
      <c r="BO54" s="69" t="str">
        <f t="shared" si="50"/>
        <v/>
      </c>
    </row>
    <row r="55" spans="1:67" x14ac:dyDescent="0.15">
      <c r="A55" t="str">
        <f>IF(D55="","",IF(COUNTIF($D$2:D55,D55)=1,MAX($A$2:A54)+1,INDEX($A$2:A54,MATCH(D55,$D$2:D54,0),1)))</f>
        <v/>
      </c>
      <c r="B55" t="str">
        <f>IF(D55="","",COUNTIF($D$2:D55,D55))</f>
        <v/>
      </c>
      <c r="C55" t="str">
        <f t="shared" si="39"/>
        <v/>
      </c>
      <c r="D55" t="str">
        <f>IF(個人種目入力!G60="女",個人種目入力!B60,"")</f>
        <v/>
      </c>
      <c r="E55" t="str">
        <f>IF(ISNUMBER(D55),個人種目入力!C60,"")</f>
        <v/>
      </c>
      <c r="F55" t="str">
        <f>IF(ISNUMBER(D55),個人種目入力!D60,"")</f>
        <v/>
      </c>
      <c r="G55" t="str">
        <f>IF(ISNUMBER(D55),個人種目入力!F60,"")</f>
        <v/>
      </c>
      <c r="H55" t="str">
        <f>IF(ISNUMBER(D55),個人種目入力!H60,"")</f>
        <v/>
      </c>
      <c r="X55" s="69" t="str">
        <f t="shared" si="9"/>
        <v/>
      </c>
      <c r="Y55" s="69" t="str">
        <f t="shared" si="10"/>
        <v/>
      </c>
      <c r="Z55" s="69" t="str">
        <f t="shared" si="11"/>
        <v/>
      </c>
      <c r="AA55" s="69" t="str">
        <f t="shared" si="12"/>
        <v/>
      </c>
      <c r="AB55" s="69" t="str">
        <f t="shared" si="13"/>
        <v/>
      </c>
      <c r="AC55" s="69" t="str">
        <f t="shared" si="14"/>
        <v/>
      </c>
      <c r="AF55" s="69" t="str">
        <f t="shared" si="43"/>
        <v/>
      </c>
      <c r="AG55" s="69" t="str">
        <f t="shared" si="44"/>
        <v/>
      </c>
      <c r="AI55" t="str">
        <f>IF(AL55="","",IF(COUNTIF($AL$2:AL55,AL55)=1,MAX($AI$2:AI54)+1,INDEX($AI$2:AI54,MATCH(AL55,$AL$2:AL54,0),1)))</f>
        <v/>
      </c>
      <c r="AJ55" t="str">
        <f>IF(AL55="","",COUNTIF($AL$2:AL55,AL55))</f>
        <v/>
      </c>
      <c r="AK55" t="str">
        <f t="shared" si="19"/>
        <v/>
      </c>
      <c r="AL55" t="str">
        <f>IF(個人種目入力!G60="男",個人種目入力!B60,"")</f>
        <v/>
      </c>
      <c r="AM55" t="str">
        <f>IF(ISNUMBER(AL55),個人種目入力!C60,"")</f>
        <v/>
      </c>
      <c r="AN55" t="str">
        <f>IF(ISNUMBER(AL55),個人種目入力!D60,"")</f>
        <v/>
      </c>
      <c r="AO55" t="str">
        <f>IF(ISNUMBER(AL55),個人種目入力!F60,"")</f>
        <v/>
      </c>
      <c r="AP55" t="str">
        <f>IF(ISNUMBER(AL55),個人種目入力!H60,"")</f>
        <v/>
      </c>
      <c r="BE55" s="69" t="str">
        <f t="shared" si="45"/>
        <v/>
      </c>
      <c r="BF55" s="69" t="str">
        <f t="shared" si="25"/>
        <v/>
      </c>
      <c r="BG55" s="69" t="str">
        <f t="shared" si="26"/>
        <v/>
      </c>
      <c r="BH55" s="69" t="str">
        <f t="shared" si="27"/>
        <v/>
      </c>
      <c r="BI55" s="69" t="str">
        <f t="shared" si="46"/>
        <v/>
      </c>
      <c r="BJ55" s="69" t="str">
        <f t="shared" si="47"/>
        <v/>
      </c>
      <c r="BK55" s="69" t="str">
        <f t="shared" si="48"/>
        <v/>
      </c>
      <c r="BN55" s="69" t="str">
        <f t="shared" si="49"/>
        <v/>
      </c>
      <c r="BO55" s="69" t="str">
        <f t="shared" si="50"/>
        <v/>
      </c>
    </row>
    <row r="56" spans="1:67" x14ac:dyDescent="0.15">
      <c r="A56" t="str">
        <f>IF(D56="","",IF(COUNTIF($D$2:D56,D56)=1,MAX($A$2:A55)+1,INDEX($A$2:A55,MATCH(D56,$D$2:D55,0),1)))</f>
        <v/>
      </c>
      <c r="B56" t="str">
        <f>IF(D56="","",COUNTIF($D$2:D56,D56))</f>
        <v/>
      </c>
      <c r="C56" t="str">
        <f t="shared" si="39"/>
        <v/>
      </c>
      <c r="D56" t="str">
        <f>IF(個人種目入力!G61="女",個人種目入力!B61,"")</f>
        <v/>
      </c>
      <c r="E56" t="str">
        <f>IF(ISNUMBER(D56),個人種目入力!C61,"")</f>
        <v/>
      </c>
      <c r="F56" t="str">
        <f>IF(ISNUMBER(D56),個人種目入力!D61,"")</f>
        <v/>
      </c>
      <c r="G56" t="str">
        <f>IF(ISNUMBER(D56),個人種目入力!F61,"")</f>
        <v/>
      </c>
      <c r="H56" t="str">
        <f>IF(ISNUMBER(D56),個人種目入力!H61,"")</f>
        <v/>
      </c>
      <c r="X56" s="69" t="str">
        <f t="shared" si="9"/>
        <v/>
      </c>
      <c r="Y56" s="69" t="str">
        <f t="shared" si="10"/>
        <v/>
      </c>
      <c r="Z56" s="69" t="str">
        <f t="shared" si="11"/>
        <v/>
      </c>
      <c r="AA56" s="69" t="str">
        <f t="shared" si="12"/>
        <v/>
      </c>
      <c r="AB56" s="69" t="str">
        <f t="shared" si="13"/>
        <v/>
      </c>
      <c r="AC56" s="69" t="str">
        <f t="shared" si="14"/>
        <v/>
      </c>
      <c r="AF56" s="69" t="str">
        <f t="shared" si="43"/>
        <v/>
      </c>
      <c r="AG56" s="69" t="str">
        <f t="shared" si="44"/>
        <v/>
      </c>
      <c r="AI56" t="str">
        <f>IF(AL56="","",IF(COUNTIF($AL$2:AL56,AL56)=1,MAX($AI$2:AI55)+1,INDEX($AI$2:AI55,MATCH(AL56,$AL$2:AL55,0),1)))</f>
        <v/>
      </c>
      <c r="AJ56" t="str">
        <f>IF(AL56="","",COUNTIF($AL$2:AL56,AL56))</f>
        <v/>
      </c>
      <c r="AK56" t="str">
        <f t="shared" si="19"/>
        <v/>
      </c>
      <c r="AL56" t="str">
        <f>IF(個人種目入力!G61="男",個人種目入力!B61,"")</f>
        <v/>
      </c>
      <c r="AM56" t="str">
        <f>IF(ISNUMBER(AL56),個人種目入力!C61,"")</f>
        <v/>
      </c>
      <c r="AN56" t="str">
        <f>IF(ISNUMBER(AL56),個人種目入力!D61,"")</f>
        <v/>
      </c>
      <c r="AO56" t="str">
        <f>IF(ISNUMBER(AL56),個人種目入力!F61,"")</f>
        <v/>
      </c>
      <c r="AP56" t="str">
        <f>IF(ISNUMBER(AL56),個人種目入力!H61,"")</f>
        <v/>
      </c>
      <c r="BE56" s="69" t="str">
        <f t="shared" si="45"/>
        <v/>
      </c>
      <c r="BF56" s="69" t="str">
        <f t="shared" si="25"/>
        <v/>
      </c>
      <c r="BG56" s="69" t="str">
        <f t="shared" si="26"/>
        <v/>
      </c>
      <c r="BH56" s="69" t="str">
        <f t="shared" si="27"/>
        <v/>
      </c>
      <c r="BI56" s="69" t="str">
        <f t="shared" si="46"/>
        <v/>
      </c>
      <c r="BJ56" s="69" t="str">
        <f t="shared" si="47"/>
        <v/>
      </c>
      <c r="BK56" s="69" t="str">
        <f t="shared" si="48"/>
        <v/>
      </c>
      <c r="BN56" s="69" t="str">
        <f t="shared" si="49"/>
        <v/>
      </c>
      <c r="BO56" s="69" t="str">
        <f t="shared" si="50"/>
        <v/>
      </c>
    </row>
    <row r="57" spans="1:67" x14ac:dyDescent="0.15">
      <c r="A57" t="str">
        <f>IF(D57="","",IF(COUNTIF($D$2:D57,D57)=1,MAX($A$2:A56)+1,INDEX($A$2:A56,MATCH(D57,$D$2:D56,0),1)))</f>
        <v/>
      </c>
      <c r="B57" t="str">
        <f>IF(D57="","",COUNTIF($D$2:D57,D57))</f>
        <v/>
      </c>
      <c r="C57" t="str">
        <f t="shared" si="39"/>
        <v/>
      </c>
      <c r="D57" t="str">
        <f>IF(個人種目入力!G62="女",個人種目入力!B62,"")</f>
        <v/>
      </c>
      <c r="E57" t="str">
        <f>IF(ISNUMBER(D57),個人種目入力!C62,"")</f>
        <v/>
      </c>
      <c r="F57" t="str">
        <f>IF(ISNUMBER(D57),個人種目入力!D62,"")</f>
        <v/>
      </c>
      <c r="G57" t="str">
        <f>IF(ISNUMBER(D57),個人種目入力!F62,"")</f>
        <v/>
      </c>
      <c r="H57" t="str">
        <f>IF(ISNUMBER(D57),個人種目入力!H62,"")</f>
        <v/>
      </c>
      <c r="X57" s="69" t="str">
        <f t="shared" si="9"/>
        <v/>
      </c>
      <c r="Y57" s="69" t="str">
        <f t="shared" si="10"/>
        <v/>
      </c>
      <c r="Z57" s="69" t="str">
        <f t="shared" si="11"/>
        <v/>
      </c>
      <c r="AA57" s="69" t="str">
        <f t="shared" si="12"/>
        <v/>
      </c>
      <c r="AB57" s="69" t="str">
        <f t="shared" si="13"/>
        <v/>
      </c>
      <c r="AC57" s="69" t="str">
        <f t="shared" si="14"/>
        <v/>
      </c>
      <c r="AF57" s="69" t="str">
        <f t="shared" si="43"/>
        <v/>
      </c>
      <c r="AG57" s="69" t="str">
        <f t="shared" si="44"/>
        <v/>
      </c>
      <c r="AI57" t="str">
        <f>IF(AL57="","",IF(COUNTIF($AL$2:AL57,AL57)=1,MAX($AI$2:AI56)+1,INDEX($AI$2:AI56,MATCH(AL57,$AL$2:AL56,0),1)))</f>
        <v/>
      </c>
      <c r="AJ57" t="str">
        <f>IF(AL57="","",COUNTIF($AL$2:AL57,AL57))</f>
        <v/>
      </c>
      <c r="AK57" t="str">
        <f t="shared" si="19"/>
        <v/>
      </c>
      <c r="AL57" t="str">
        <f>IF(個人種目入力!G62="男",個人種目入力!B62,"")</f>
        <v/>
      </c>
      <c r="AM57" t="str">
        <f>IF(ISNUMBER(AL57),個人種目入力!C62,"")</f>
        <v/>
      </c>
      <c r="AN57" t="str">
        <f>IF(ISNUMBER(AL57),個人種目入力!D62,"")</f>
        <v/>
      </c>
      <c r="AO57" t="str">
        <f>IF(ISNUMBER(AL57),個人種目入力!F62,"")</f>
        <v/>
      </c>
      <c r="AP57" t="str">
        <f>IF(ISNUMBER(AL57),個人種目入力!H62,"")</f>
        <v/>
      </c>
      <c r="BE57" s="69" t="str">
        <f t="shared" si="45"/>
        <v/>
      </c>
      <c r="BF57" s="69" t="str">
        <f t="shared" si="25"/>
        <v/>
      </c>
      <c r="BG57" s="69" t="str">
        <f t="shared" si="26"/>
        <v/>
      </c>
      <c r="BH57" s="69" t="str">
        <f t="shared" si="27"/>
        <v/>
      </c>
      <c r="BI57" s="69" t="str">
        <f t="shared" si="46"/>
        <v/>
      </c>
      <c r="BJ57" s="69" t="str">
        <f t="shared" si="47"/>
        <v/>
      </c>
      <c r="BK57" s="69" t="str">
        <f t="shared" si="48"/>
        <v/>
      </c>
      <c r="BN57" s="69" t="str">
        <f t="shared" si="49"/>
        <v/>
      </c>
      <c r="BO57" s="69" t="str">
        <f t="shared" si="50"/>
        <v/>
      </c>
    </row>
    <row r="58" spans="1:67" x14ac:dyDescent="0.15">
      <c r="A58" t="str">
        <f>IF(D58="","",IF(COUNTIF($D$2:D58,D58)=1,MAX($A$2:A57)+1,INDEX($A$2:A57,MATCH(D58,$D$2:D57,0),1)))</f>
        <v/>
      </c>
      <c r="B58" t="str">
        <f>IF(D58="","",COUNTIF($D$2:D58,D58))</f>
        <v/>
      </c>
      <c r="C58" t="str">
        <f t="shared" si="39"/>
        <v/>
      </c>
      <c r="D58" t="str">
        <f>IF(個人種目入力!G63="女",個人種目入力!B63,"")</f>
        <v/>
      </c>
      <c r="E58" t="str">
        <f>IF(ISNUMBER(D58),個人種目入力!C63,"")</f>
        <v/>
      </c>
      <c r="F58" t="str">
        <f>IF(ISNUMBER(D58),個人種目入力!D63,"")</f>
        <v/>
      </c>
      <c r="G58" t="str">
        <f>IF(ISNUMBER(D58),個人種目入力!F63,"")</f>
        <v/>
      </c>
      <c r="H58" t="str">
        <f>IF(ISNUMBER(D58),個人種目入力!H63,"")</f>
        <v/>
      </c>
      <c r="AI58" t="str">
        <f>IF(AL58="","",IF(COUNTIF($AL$2:AL58,AL58)=1,MAX($AI$2:AI57)+1,INDEX($AI$2:AI57,MATCH(AL58,$AL$2:AL57,0),1)))</f>
        <v/>
      </c>
      <c r="AJ58" t="str">
        <f>IF(AL58="","",COUNTIF($AL$2:AL58,AL58))</f>
        <v/>
      </c>
      <c r="AK58" t="str">
        <f t="shared" si="19"/>
        <v/>
      </c>
      <c r="AL58" t="str">
        <f>IF(個人種目入力!G63="男",個人種目入力!B63,"")</f>
        <v/>
      </c>
      <c r="AM58" t="str">
        <f>IF(ISNUMBER(AL58),個人種目入力!C63,"")</f>
        <v/>
      </c>
      <c r="AN58" t="str">
        <f>IF(ISNUMBER(AL58),個人種目入力!D63,"")</f>
        <v/>
      </c>
      <c r="AO58" t="str">
        <f>IF(ISNUMBER(AL58),個人種目入力!F63,"")</f>
        <v/>
      </c>
      <c r="AP58" t="str">
        <f>IF(ISNUMBER(AL58),個人種目入力!H63,"")</f>
        <v/>
      </c>
    </row>
    <row r="59" spans="1:67" x14ac:dyDescent="0.15">
      <c r="A59" t="str">
        <f>IF(D59="","",IF(COUNTIF($D$2:D59,D59)=1,MAX($A$2:A58)+1,INDEX($A$2:A58,MATCH(D59,$D$2:D58,0),1)))</f>
        <v/>
      </c>
      <c r="B59" t="str">
        <f>IF(D59="","",COUNTIF($D$2:D59,D59))</f>
        <v/>
      </c>
      <c r="C59" t="str">
        <f t="shared" si="39"/>
        <v/>
      </c>
      <c r="D59" t="str">
        <f>IF(個人種目入力!G64="女",個人種目入力!B64,"")</f>
        <v/>
      </c>
      <c r="E59" t="str">
        <f>IF(ISNUMBER(D59),個人種目入力!C64,"")</f>
        <v/>
      </c>
      <c r="F59" t="str">
        <f>IF(ISNUMBER(D59),個人種目入力!D64,"")</f>
        <v/>
      </c>
      <c r="G59" t="str">
        <f>IF(ISNUMBER(D59),個人種目入力!F64,"")</f>
        <v/>
      </c>
      <c r="H59" t="str">
        <f>IF(ISNUMBER(D59),個人種目入力!H64,"")</f>
        <v/>
      </c>
      <c r="AI59" t="str">
        <f>IF(AL59="","",IF(COUNTIF($AL$2:AL59,AL59)=1,MAX($AI$2:AI58)+1,INDEX($AI$2:AI58,MATCH(AL59,$AL$2:AL58,0),1)))</f>
        <v/>
      </c>
      <c r="AJ59" t="str">
        <f>IF(AL59="","",COUNTIF($AL$2:AL59,AL59))</f>
        <v/>
      </c>
      <c r="AK59" t="str">
        <f t="shared" si="19"/>
        <v/>
      </c>
      <c r="AL59" t="str">
        <f>IF(個人種目入力!G64="男",個人種目入力!B64,"")</f>
        <v/>
      </c>
      <c r="AM59" t="str">
        <f>IF(ISNUMBER(AL59),個人種目入力!C64,"")</f>
        <v/>
      </c>
      <c r="AN59" t="str">
        <f>IF(ISNUMBER(AL59),個人種目入力!D64,"")</f>
        <v/>
      </c>
      <c r="AO59" t="str">
        <f>IF(ISNUMBER(AL59),個人種目入力!F64,"")</f>
        <v/>
      </c>
      <c r="AP59" t="str">
        <f>IF(ISNUMBER(AL59),個人種目入力!H64,"")</f>
        <v/>
      </c>
    </row>
    <row r="60" spans="1:67" x14ac:dyDescent="0.15">
      <c r="A60" t="str">
        <f>IF(D60="","",IF(COUNTIF($D$2:D60,D60)=1,MAX($A$2:A59)+1,INDEX($A$2:A59,MATCH(D60,$D$2:D59,0),1)))</f>
        <v/>
      </c>
      <c r="B60" t="str">
        <f>IF(D60="","",COUNTIF($D$2:D60,D60))</f>
        <v/>
      </c>
      <c r="C60" t="str">
        <f t="shared" si="39"/>
        <v/>
      </c>
      <c r="D60" t="str">
        <f>IF(個人種目入力!G65="女",個人種目入力!B65,"")</f>
        <v/>
      </c>
      <c r="E60" t="str">
        <f>IF(ISNUMBER(D60),個人種目入力!C65,"")</f>
        <v/>
      </c>
      <c r="F60" t="str">
        <f>IF(ISNUMBER(D60),個人種目入力!D65,"")</f>
        <v/>
      </c>
      <c r="G60" t="str">
        <f>IF(ISNUMBER(D60),個人種目入力!F65,"")</f>
        <v/>
      </c>
      <c r="H60" t="str">
        <f>IF(ISNUMBER(D60),個人種目入力!H65,"")</f>
        <v/>
      </c>
      <c r="AI60" t="str">
        <f>IF(AL60="","",IF(COUNTIF($AL$2:AL60,AL60)=1,MAX($AI$2:AI59)+1,INDEX($AI$2:AI59,MATCH(AL60,$AL$2:AL59,0),1)))</f>
        <v/>
      </c>
      <c r="AJ60" t="str">
        <f>IF(AL60="","",COUNTIF($AL$2:AL60,AL60))</f>
        <v/>
      </c>
      <c r="AK60" t="str">
        <f t="shared" si="19"/>
        <v/>
      </c>
      <c r="AL60" t="str">
        <f>IF(個人種目入力!G65="男",個人種目入力!B65,"")</f>
        <v/>
      </c>
      <c r="AM60" t="str">
        <f>IF(ISNUMBER(AL60),個人種目入力!C65,"")</f>
        <v/>
      </c>
      <c r="AN60" t="str">
        <f>IF(ISNUMBER(AL60),個人種目入力!D65,"")</f>
        <v/>
      </c>
      <c r="AO60" t="str">
        <f>IF(ISNUMBER(AL60),個人種目入力!F65,"")</f>
        <v/>
      </c>
      <c r="AP60" t="str">
        <f>IF(ISNUMBER(AL60),個人種目入力!H65,"")</f>
        <v/>
      </c>
    </row>
    <row r="61" spans="1:67" x14ac:dyDescent="0.15">
      <c r="A61" t="str">
        <f>IF(D61="","",IF(COUNTIF($D$2:D61,D61)=1,MAX($A$2:A60)+1,INDEX($A$2:A60,MATCH(D61,$D$2:D60,0),1)))</f>
        <v/>
      </c>
      <c r="B61" t="str">
        <f>IF(D61="","",COUNTIF($D$2:D61,D61))</f>
        <v/>
      </c>
      <c r="C61" t="str">
        <f t="shared" si="39"/>
        <v/>
      </c>
      <c r="D61" t="str">
        <f>IF(個人種目入力!G66="女",個人種目入力!B66,"")</f>
        <v/>
      </c>
      <c r="E61" t="str">
        <f>IF(ISNUMBER(D61),個人種目入力!C66,"")</f>
        <v/>
      </c>
      <c r="F61" t="str">
        <f>IF(ISNUMBER(D61),個人種目入力!D66,"")</f>
        <v/>
      </c>
      <c r="G61" t="str">
        <f>IF(ISNUMBER(D61),個人種目入力!F66,"")</f>
        <v/>
      </c>
      <c r="H61" t="str">
        <f>IF(ISNUMBER(D61),個人種目入力!H66,"")</f>
        <v/>
      </c>
      <c r="AI61" t="str">
        <f>IF(AL61="","",IF(COUNTIF($AL$2:AL61,AL61)=1,MAX($AI$2:AI60)+1,INDEX($AI$2:AI60,MATCH(AL61,$AL$2:AL60,0),1)))</f>
        <v/>
      </c>
      <c r="AJ61" t="str">
        <f>IF(AL61="","",COUNTIF($AL$2:AL61,AL61))</f>
        <v/>
      </c>
      <c r="AK61" t="str">
        <f t="shared" si="19"/>
        <v/>
      </c>
      <c r="AL61" t="str">
        <f>IF(個人種目入力!G66="男",個人種目入力!B66,"")</f>
        <v/>
      </c>
      <c r="AM61" t="str">
        <f>IF(ISNUMBER(AL61),個人種目入力!C66,"")</f>
        <v/>
      </c>
      <c r="AN61" t="str">
        <f>IF(ISNUMBER(AL61),個人種目入力!D66,"")</f>
        <v/>
      </c>
      <c r="AO61" t="str">
        <f>IF(ISNUMBER(AL61),個人種目入力!F66,"")</f>
        <v/>
      </c>
      <c r="AP61" t="str">
        <f>IF(ISNUMBER(AL61),個人種目入力!H66,"")</f>
        <v/>
      </c>
    </row>
    <row r="62" spans="1:67" x14ac:dyDescent="0.15">
      <c r="A62" t="str">
        <f>IF(D62="","",IF(COUNTIF($D$2:D62,D62)=1,MAX($A$2:A61)+1,INDEX($A$2:A61,MATCH(D62,$D$2:D61,0),1)))</f>
        <v/>
      </c>
      <c r="B62" t="str">
        <f>IF(D62="","",COUNTIF($D$2:D62,D62))</f>
        <v/>
      </c>
      <c r="C62" t="str">
        <f t="shared" si="39"/>
        <v/>
      </c>
      <c r="D62" t="str">
        <f>IF(個人種目入力!G67="女",個人種目入力!B67,"")</f>
        <v/>
      </c>
      <c r="E62" t="str">
        <f>IF(ISNUMBER(D62),個人種目入力!C67,"")</f>
        <v/>
      </c>
      <c r="F62" t="str">
        <f>IF(ISNUMBER(D62),個人種目入力!D67,"")</f>
        <v/>
      </c>
      <c r="G62" t="str">
        <f>IF(ISNUMBER(D62),個人種目入力!F67,"")</f>
        <v/>
      </c>
      <c r="H62" t="str">
        <f>IF(ISNUMBER(D62),個人種目入力!H67,"")</f>
        <v/>
      </c>
      <c r="AI62" t="str">
        <f>IF(AL62="","",IF(COUNTIF($AL$2:AL62,AL62)=1,MAX($AI$2:AI61)+1,INDEX($AI$2:AI61,MATCH(AL62,$AL$2:AL61,0),1)))</f>
        <v/>
      </c>
      <c r="AJ62" t="str">
        <f>IF(AL62="","",COUNTIF($AL$2:AL62,AL62))</f>
        <v/>
      </c>
      <c r="AK62" t="str">
        <f t="shared" si="19"/>
        <v/>
      </c>
      <c r="AL62" t="str">
        <f>IF(個人種目入力!G67="男",個人種目入力!B67,"")</f>
        <v/>
      </c>
      <c r="AM62" t="str">
        <f>IF(ISNUMBER(AL62),個人種目入力!C67,"")</f>
        <v/>
      </c>
      <c r="AN62" t="str">
        <f>IF(ISNUMBER(AL62),個人種目入力!D67,"")</f>
        <v/>
      </c>
      <c r="AO62" t="str">
        <f>IF(ISNUMBER(AL62),個人種目入力!F67,"")</f>
        <v/>
      </c>
      <c r="AP62" t="str">
        <f>IF(ISNUMBER(AL62),個人種目入力!H67,"")</f>
        <v/>
      </c>
    </row>
    <row r="63" spans="1:67" x14ac:dyDescent="0.15">
      <c r="A63" t="str">
        <f>IF(D63="","",IF(COUNTIF($D$2:D63,D63)=1,MAX($A$2:A62)+1,INDEX($A$2:A62,MATCH(D63,$D$2:D62,0),1)))</f>
        <v/>
      </c>
      <c r="B63" t="str">
        <f>IF(D63="","",COUNTIF($D$2:D63,D63))</f>
        <v/>
      </c>
      <c r="C63" t="str">
        <f t="shared" si="39"/>
        <v/>
      </c>
      <c r="D63" t="str">
        <f>IF(個人種目入力!G68="女",個人種目入力!B68,"")</f>
        <v/>
      </c>
      <c r="E63" t="str">
        <f>IF(ISNUMBER(D63),個人種目入力!C68,"")</f>
        <v/>
      </c>
      <c r="F63" t="str">
        <f>IF(ISNUMBER(D63),個人種目入力!D68,"")</f>
        <v/>
      </c>
      <c r="G63" t="str">
        <f>IF(ISNUMBER(D63),個人種目入力!F68,"")</f>
        <v/>
      </c>
      <c r="H63" t="str">
        <f>IF(ISNUMBER(D63),個人種目入力!H68,"")</f>
        <v/>
      </c>
      <c r="AI63" t="str">
        <f>IF(AL63="","",IF(COUNTIF($AL$2:AL63,AL63)=1,MAX($AI$2:AI62)+1,INDEX($AI$2:AI62,MATCH(AL63,$AL$2:AL62,0),1)))</f>
        <v/>
      </c>
      <c r="AJ63" t="str">
        <f>IF(AL63="","",COUNTIF($AL$2:AL63,AL63))</f>
        <v/>
      </c>
      <c r="AK63" t="str">
        <f t="shared" si="19"/>
        <v/>
      </c>
      <c r="AL63" t="str">
        <f>IF(個人種目入力!G68="男",個人種目入力!B68,"")</f>
        <v/>
      </c>
      <c r="AM63" t="str">
        <f>IF(ISNUMBER(AL63),個人種目入力!C68,"")</f>
        <v/>
      </c>
      <c r="AN63" t="str">
        <f>IF(ISNUMBER(AL63),個人種目入力!D68,"")</f>
        <v/>
      </c>
      <c r="AO63" t="str">
        <f>IF(ISNUMBER(AL63),個人種目入力!F68,"")</f>
        <v/>
      </c>
      <c r="AP63" t="str">
        <f>IF(ISNUMBER(AL63),個人種目入力!H68,"")</f>
        <v/>
      </c>
    </row>
    <row r="64" spans="1:67" x14ac:dyDescent="0.15">
      <c r="A64" t="str">
        <f>IF(D64="","",IF(COUNTIF($D$2:D64,D64)=1,MAX($A$2:A63)+1,INDEX($A$2:A63,MATCH(D64,$D$2:D63,0),1)))</f>
        <v/>
      </c>
      <c r="B64" t="str">
        <f>IF(D64="","",COUNTIF($D$2:D64,D64))</f>
        <v/>
      </c>
      <c r="C64" t="str">
        <f t="shared" si="39"/>
        <v/>
      </c>
      <c r="D64" t="str">
        <f>IF(個人種目入力!G69="女",個人種目入力!B69,"")</f>
        <v/>
      </c>
      <c r="E64" t="str">
        <f>IF(ISNUMBER(D64),個人種目入力!C69,"")</f>
        <v/>
      </c>
      <c r="F64" t="str">
        <f>IF(ISNUMBER(D64),個人種目入力!D69,"")</f>
        <v/>
      </c>
      <c r="G64" t="str">
        <f>IF(ISNUMBER(D64),個人種目入力!F69,"")</f>
        <v/>
      </c>
      <c r="H64" t="str">
        <f>IF(ISNUMBER(D64),個人種目入力!H69,"")</f>
        <v/>
      </c>
      <c r="AI64" t="str">
        <f>IF(AL64="","",IF(COUNTIF($AL$2:AL64,AL64)=1,MAX($AI$2:AI63)+1,INDEX($AI$2:AI63,MATCH(AL64,$AL$2:AL63,0),1)))</f>
        <v/>
      </c>
      <c r="AJ64" t="str">
        <f>IF(AL64="","",COUNTIF($AL$2:AL64,AL64))</f>
        <v/>
      </c>
      <c r="AK64" t="str">
        <f t="shared" si="19"/>
        <v/>
      </c>
      <c r="AL64" t="str">
        <f>IF(個人種目入力!G69="男",個人種目入力!B69,"")</f>
        <v/>
      </c>
      <c r="AM64" t="str">
        <f>IF(ISNUMBER(AL64),個人種目入力!C69,"")</f>
        <v/>
      </c>
      <c r="AN64" t="str">
        <f>IF(ISNUMBER(AL64),個人種目入力!D69,"")</f>
        <v/>
      </c>
      <c r="AO64" t="str">
        <f>IF(ISNUMBER(AL64),個人種目入力!F69,"")</f>
        <v/>
      </c>
      <c r="AP64" t="str">
        <f>IF(ISNUMBER(AL64),個人種目入力!H69,"")</f>
        <v/>
      </c>
    </row>
    <row r="65" spans="1:42" x14ac:dyDescent="0.15">
      <c r="A65" t="str">
        <f>IF(D65="","",IF(COUNTIF($D$2:D65,D65)=1,MAX($A$2:A64)+1,INDEX($A$2:A64,MATCH(D65,$D$2:D64,0),1)))</f>
        <v/>
      </c>
      <c r="B65" t="str">
        <f>IF(D65="","",COUNTIF($D$2:D65,D65))</f>
        <v/>
      </c>
      <c r="C65" t="str">
        <f t="shared" si="39"/>
        <v/>
      </c>
      <c r="D65" t="str">
        <f>IF(個人種目入力!G70="女",個人種目入力!B70,"")</f>
        <v/>
      </c>
      <c r="E65" t="str">
        <f>IF(ISNUMBER(D65),個人種目入力!C70,"")</f>
        <v/>
      </c>
      <c r="F65" t="str">
        <f>IF(ISNUMBER(D65),個人種目入力!D70,"")</f>
        <v/>
      </c>
      <c r="G65" t="str">
        <f>IF(ISNUMBER(D65),個人種目入力!F70,"")</f>
        <v/>
      </c>
      <c r="H65" t="str">
        <f>IF(ISNUMBER(D65),個人種目入力!H70,"")</f>
        <v/>
      </c>
      <c r="AI65" t="str">
        <f>IF(AL65="","",IF(COUNTIF($AL$2:AL65,AL65)=1,MAX($AI$2:AI64)+1,INDEX($AI$2:AI64,MATCH(AL65,$AL$2:AL64,0),1)))</f>
        <v/>
      </c>
      <c r="AJ65" t="str">
        <f>IF(AL65="","",COUNTIF($AL$2:AL65,AL65))</f>
        <v/>
      </c>
      <c r="AK65" t="str">
        <f t="shared" si="19"/>
        <v/>
      </c>
      <c r="AL65" t="str">
        <f>IF(個人種目入力!G70="男",個人種目入力!B70,"")</f>
        <v/>
      </c>
      <c r="AM65" t="str">
        <f>IF(ISNUMBER(AL65),個人種目入力!C70,"")</f>
        <v/>
      </c>
      <c r="AN65" t="str">
        <f>IF(ISNUMBER(AL65),個人種目入力!D70,"")</f>
        <v/>
      </c>
      <c r="AO65" t="str">
        <f>IF(ISNUMBER(AL65),個人種目入力!F70,"")</f>
        <v/>
      </c>
      <c r="AP65" t="str">
        <f>IF(ISNUMBER(AL65),個人種目入力!H70,"")</f>
        <v/>
      </c>
    </row>
    <row r="66" spans="1:42" x14ac:dyDescent="0.15">
      <c r="A66" t="str">
        <f>IF(D66="","",IF(COUNTIF($D$2:D66,D66)=1,MAX($A$2:A65)+1,INDEX($A$2:A65,MATCH(D66,$D$2:D65,0),1)))</f>
        <v/>
      </c>
      <c r="B66" t="str">
        <f>IF(D66="","",COUNTIF($D$2:D66,D66))</f>
        <v/>
      </c>
      <c r="C66" t="str">
        <f t="shared" si="39"/>
        <v/>
      </c>
      <c r="D66" t="str">
        <f>IF(個人種目入力!G71="女",個人種目入力!B71,"")</f>
        <v/>
      </c>
      <c r="E66" t="str">
        <f>IF(ISNUMBER(D66),個人種目入力!C71,"")</f>
        <v/>
      </c>
      <c r="F66" t="str">
        <f>IF(ISNUMBER(D66),個人種目入力!D71,"")</f>
        <v/>
      </c>
      <c r="G66" t="str">
        <f>IF(ISNUMBER(D66),個人種目入力!F71,"")</f>
        <v/>
      </c>
      <c r="H66" t="str">
        <f>IF(ISNUMBER(D66),個人種目入力!H71,"")</f>
        <v/>
      </c>
      <c r="AI66" t="str">
        <f>IF(AL66="","",IF(COUNTIF($AL$2:AL66,AL66)=1,MAX($AI$2:AI65)+1,INDEX($AI$2:AI65,MATCH(AL66,$AL$2:AL65,0),1)))</f>
        <v/>
      </c>
      <c r="AJ66" t="str">
        <f>IF(AL66="","",COUNTIF($AL$2:AL66,AL66))</f>
        <v/>
      </c>
      <c r="AK66" t="str">
        <f t="shared" si="19"/>
        <v/>
      </c>
      <c r="AL66" t="str">
        <f>IF(個人種目入力!G71="男",個人種目入力!B71,"")</f>
        <v/>
      </c>
      <c r="AM66" t="str">
        <f>IF(ISNUMBER(AL66),個人種目入力!C71,"")</f>
        <v/>
      </c>
      <c r="AN66" t="str">
        <f>IF(ISNUMBER(AL66),個人種目入力!D71,"")</f>
        <v/>
      </c>
      <c r="AO66" t="str">
        <f>IF(ISNUMBER(AL66),個人種目入力!F71,"")</f>
        <v/>
      </c>
      <c r="AP66" t="str">
        <f>IF(ISNUMBER(AL66),個人種目入力!H71,"")</f>
        <v/>
      </c>
    </row>
    <row r="67" spans="1:42" x14ac:dyDescent="0.15">
      <c r="A67" t="str">
        <f>IF(D67="","",IF(COUNTIF($D$2:D67,D67)=1,MAX($A$2:A66)+1,INDEX($A$2:A66,MATCH(D67,$D$2:D66,0),1)))</f>
        <v/>
      </c>
      <c r="B67" t="str">
        <f>IF(D67="","",COUNTIF($D$2:D67,D67))</f>
        <v/>
      </c>
      <c r="C67" t="str">
        <f t="shared" si="39"/>
        <v/>
      </c>
      <c r="D67" t="str">
        <f>IF(個人種目入力!G72="女",個人種目入力!B72,"")</f>
        <v/>
      </c>
      <c r="E67" t="str">
        <f>IF(ISNUMBER(D67),個人種目入力!C72,"")</f>
        <v/>
      </c>
      <c r="F67" t="str">
        <f>IF(ISNUMBER(D67),個人種目入力!D72,"")</f>
        <v/>
      </c>
      <c r="G67" t="str">
        <f>IF(ISNUMBER(D67),個人種目入力!F72,"")</f>
        <v/>
      </c>
      <c r="H67" t="str">
        <f>IF(ISNUMBER(D67),個人種目入力!H72,"")</f>
        <v/>
      </c>
      <c r="AI67" t="str">
        <f>IF(AL67="","",IF(COUNTIF($AL$2:AL67,AL67)=1,MAX($AI$2:AI66)+1,INDEX($AI$2:AI66,MATCH(AL67,$AL$2:AL66,0),1)))</f>
        <v/>
      </c>
      <c r="AJ67" t="str">
        <f>IF(AL67="","",COUNTIF($AL$2:AL67,AL67))</f>
        <v/>
      </c>
      <c r="AK67" t="str">
        <f t="shared" ref="AK67:AK126" si="51">AI67&amp;AJ67</f>
        <v/>
      </c>
      <c r="AL67" t="str">
        <f>IF(個人種目入力!G72="男",個人種目入力!B72,"")</f>
        <v/>
      </c>
      <c r="AM67" t="str">
        <f>IF(ISNUMBER(AL67),個人種目入力!C72,"")</f>
        <v/>
      </c>
      <c r="AN67" t="str">
        <f>IF(ISNUMBER(AL67),個人種目入力!D72,"")</f>
        <v/>
      </c>
      <c r="AO67" t="str">
        <f>IF(ISNUMBER(AL67),個人種目入力!F72,"")</f>
        <v/>
      </c>
      <c r="AP67" t="str">
        <f>IF(ISNUMBER(AL67),個人種目入力!H72,"")</f>
        <v/>
      </c>
    </row>
    <row r="68" spans="1:42" x14ac:dyDescent="0.15">
      <c r="A68" t="str">
        <f>IF(D68="","",IF(COUNTIF($D$2:D68,D68)=1,MAX($A$2:A67)+1,INDEX($A$2:A67,MATCH(D68,$D$2:D67,0),1)))</f>
        <v/>
      </c>
      <c r="B68" t="str">
        <f>IF(D68="","",COUNTIF($D$2:D68,D68))</f>
        <v/>
      </c>
      <c r="C68" t="str">
        <f t="shared" si="39"/>
        <v/>
      </c>
      <c r="D68" t="str">
        <f>IF(個人種目入力!G73="女",個人種目入力!B73,"")</f>
        <v/>
      </c>
      <c r="E68" t="str">
        <f>IF(ISNUMBER(D68),個人種目入力!C73,"")</f>
        <v/>
      </c>
      <c r="F68" t="str">
        <f>IF(ISNUMBER(D68),個人種目入力!D73,"")</f>
        <v/>
      </c>
      <c r="G68" t="str">
        <f>IF(ISNUMBER(D68),個人種目入力!F73,"")</f>
        <v/>
      </c>
      <c r="H68" t="str">
        <f>IF(ISNUMBER(D68),個人種目入力!H73,"")</f>
        <v/>
      </c>
      <c r="AI68" t="str">
        <f>IF(AL68="","",IF(COUNTIF($AL$2:AL68,AL68)=1,MAX($AI$2:AI67)+1,INDEX($AI$2:AI67,MATCH(AL68,$AL$2:AL67,0),1)))</f>
        <v/>
      </c>
      <c r="AJ68" t="str">
        <f>IF(AL68="","",COUNTIF($AL$2:AL68,AL68))</f>
        <v/>
      </c>
      <c r="AK68" t="str">
        <f t="shared" si="51"/>
        <v/>
      </c>
      <c r="AL68" t="str">
        <f>IF(個人種目入力!G73="男",個人種目入力!B73,"")</f>
        <v/>
      </c>
      <c r="AM68" t="str">
        <f>IF(ISNUMBER(AL68),個人種目入力!C73,"")</f>
        <v/>
      </c>
      <c r="AN68" t="str">
        <f>IF(ISNUMBER(AL68),個人種目入力!D73,"")</f>
        <v/>
      </c>
      <c r="AO68" t="str">
        <f>IF(ISNUMBER(AL68),個人種目入力!F73,"")</f>
        <v/>
      </c>
      <c r="AP68" t="str">
        <f>IF(ISNUMBER(AL68),個人種目入力!H73,"")</f>
        <v/>
      </c>
    </row>
    <row r="69" spans="1:42" x14ac:dyDescent="0.15">
      <c r="A69" t="str">
        <f>IF(D69="","",IF(COUNTIF($D$2:D69,D69)=1,MAX($A$2:A68)+1,INDEX($A$2:A68,MATCH(D69,$D$2:D68,0),1)))</f>
        <v/>
      </c>
      <c r="B69" t="str">
        <f>IF(D69="","",COUNTIF($D$2:D69,D69))</f>
        <v/>
      </c>
      <c r="C69" t="str">
        <f t="shared" si="39"/>
        <v/>
      </c>
      <c r="D69" t="str">
        <f>IF(個人種目入力!G74="女",個人種目入力!B74,"")</f>
        <v/>
      </c>
      <c r="E69" t="str">
        <f>IF(ISNUMBER(D69),個人種目入力!C74,"")</f>
        <v/>
      </c>
      <c r="F69" t="str">
        <f>IF(ISNUMBER(D69),個人種目入力!D74,"")</f>
        <v/>
      </c>
      <c r="G69" t="str">
        <f>IF(ISNUMBER(D69),個人種目入力!F74,"")</f>
        <v/>
      </c>
      <c r="H69" t="str">
        <f>IF(ISNUMBER(D69),個人種目入力!H74,"")</f>
        <v/>
      </c>
      <c r="AI69" t="str">
        <f>IF(AL69="","",IF(COUNTIF($AL$2:AL69,AL69)=1,MAX($AI$2:AI68)+1,INDEX($AI$2:AI68,MATCH(AL69,$AL$2:AL68,0),1)))</f>
        <v/>
      </c>
      <c r="AJ69" t="str">
        <f>IF(AL69="","",COUNTIF($AL$2:AL69,AL69))</f>
        <v/>
      </c>
      <c r="AK69" t="str">
        <f t="shared" si="51"/>
        <v/>
      </c>
      <c r="AL69" t="str">
        <f>IF(個人種目入力!G74="男",個人種目入力!B74,"")</f>
        <v/>
      </c>
      <c r="AM69" t="str">
        <f>IF(ISNUMBER(AL69),個人種目入力!C74,"")</f>
        <v/>
      </c>
      <c r="AN69" t="str">
        <f>IF(ISNUMBER(AL69),個人種目入力!D74,"")</f>
        <v/>
      </c>
      <c r="AO69" t="str">
        <f>IF(ISNUMBER(AL69),個人種目入力!F74,"")</f>
        <v/>
      </c>
      <c r="AP69" t="str">
        <f>IF(ISNUMBER(AL69),個人種目入力!H74,"")</f>
        <v/>
      </c>
    </row>
    <row r="70" spans="1:42" x14ac:dyDescent="0.15">
      <c r="A70" t="str">
        <f>IF(D70="","",IF(COUNTIF($D$2:D70,D70)=1,MAX($A$2:A69)+1,INDEX($A$2:A69,MATCH(D70,$D$2:D69,0),1)))</f>
        <v/>
      </c>
      <c r="B70" t="str">
        <f>IF(D70="","",COUNTIF($D$2:D70,D70))</f>
        <v/>
      </c>
      <c r="C70" t="str">
        <f t="shared" si="39"/>
        <v/>
      </c>
      <c r="D70" t="str">
        <f>IF(個人種目入力!G75="女",個人種目入力!B75,"")</f>
        <v/>
      </c>
      <c r="E70" t="str">
        <f>IF(ISNUMBER(D70),個人種目入力!C75,"")</f>
        <v/>
      </c>
      <c r="F70" t="str">
        <f>IF(ISNUMBER(D70),個人種目入力!D75,"")</f>
        <v/>
      </c>
      <c r="G70" t="str">
        <f>IF(ISNUMBER(D70),個人種目入力!F75,"")</f>
        <v/>
      </c>
      <c r="H70" t="str">
        <f>IF(ISNUMBER(D70),個人種目入力!H75,"")</f>
        <v/>
      </c>
      <c r="AI70" t="str">
        <f>IF(AL70="","",IF(COUNTIF($AL$2:AL70,AL70)=1,MAX($AI$2:AI69)+1,INDEX($AI$2:AI69,MATCH(AL70,$AL$2:AL69,0),1)))</f>
        <v/>
      </c>
      <c r="AJ70" t="str">
        <f>IF(AL70="","",COUNTIF($AL$2:AL70,AL70))</f>
        <v/>
      </c>
      <c r="AK70" t="str">
        <f t="shared" si="51"/>
        <v/>
      </c>
      <c r="AL70" t="str">
        <f>IF(個人種目入力!G75="男",個人種目入力!B75,"")</f>
        <v/>
      </c>
      <c r="AM70" t="str">
        <f>IF(ISNUMBER(AL70),個人種目入力!C75,"")</f>
        <v/>
      </c>
      <c r="AN70" t="str">
        <f>IF(ISNUMBER(AL70),個人種目入力!D75,"")</f>
        <v/>
      </c>
      <c r="AO70" t="str">
        <f>IF(ISNUMBER(AL70),個人種目入力!F75,"")</f>
        <v/>
      </c>
      <c r="AP70" t="str">
        <f>IF(ISNUMBER(AL70),個人種目入力!H75,"")</f>
        <v/>
      </c>
    </row>
    <row r="71" spans="1:42" x14ac:dyDescent="0.15">
      <c r="A71" t="str">
        <f>IF(D71="","",IF(COUNTIF($D$2:D71,D71)=1,MAX($A$2:A70)+1,INDEX($A$2:A70,MATCH(D71,$D$2:D70,0),1)))</f>
        <v/>
      </c>
      <c r="B71" t="str">
        <f>IF(D71="","",COUNTIF($D$2:D71,D71))</f>
        <v/>
      </c>
      <c r="C71" t="str">
        <f t="shared" si="39"/>
        <v/>
      </c>
      <c r="D71" t="str">
        <f>IF(個人種目入力!G76="女",個人種目入力!B76,"")</f>
        <v/>
      </c>
      <c r="E71" t="str">
        <f>IF(ISNUMBER(D71),個人種目入力!C76,"")</f>
        <v/>
      </c>
      <c r="F71" t="str">
        <f>IF(ISNUMBER(D71),個人種目入力!D76,"")</f>
        <v/>
      </c>
      <c r="G71" t="str">
        <f>IF(ISNUMBER(D71),個人種目入力!F76,"")</f>
        <v/>
      </c>
      <c r="H71" t="str">
        <f>IF(ISNUMBER(D71),個人種目入力!H76,"")</f>
        <v/>
      </c>
      <c r="AI71" t="str">
        <f>IF(AL71="","",IF(COUNTIF($AL$2:AL71,AL71)=1,MAX($AI$2:AI70)+1,INDEX($AI$2:AI70,MATCH(AL71,$AL$2:AL70,0),1)))</f>
        <v/>
      </c>
      <c r="AJ71" t="str">
        <f>IF(AL71="","",COUNTIF($AL$2:AL71,AL71))</f>
        <v/>
      </c>
      <c r="AK71" t="str">
        <f t="shared" si="51"/>
        <v/>
      </c>
      <c r="AL71" t="str">
        <f>IF(個人種目入力!G76="男",個人種目入力!B76,"")</f>
        <v/>
      </c>
      <c r="AM71" t="str">
        <f>IF(ISNUMBER(AL71),個人種目入力!C76,"")</f>
        <v/>
      </c>
      <c r="AN71" t="str">
        <f>IF(ISNUMBER(AL71),個人種目入力!D76,"")</f>
        <v/>
      </c>
      <c r="AO71" t="str">
        <f>IF(ISNUMBER(AL71),個人種目入力!F76,"")</f>
        <v/>
      </c>
      <c r="AP71" t="str">
        <f>IF(ISNUMBER(AL71),個人種目入力!H76,"")</f>
        <v/>
      </c>
    </row>
    <row r="72" spans="1:42" x14ac:dyDescent="0.15">
      <c r="A72" t="str">
        <f>IF(D72="","",IF(COUNTIF($D$2:D72,D72)=1,MAX($A$2:A71)+1,INDEX($A$2:A71,MATCH(D72,$D$2:D71,0),1)))</f>
        <v/>
      </c>
      <c r="B72" t="str">
        <f>IF(D72="","",COUNTIF($D$2:D72,D72))</f>
        <v/>
      </c>
      <c r="C72" t="str">
        <f t="shared" si="39"/>
        <v/>
      </c>
      <c r="D72" t="str">
        <f>IF(個人種目入力!G77="女",個人種目入力!B77,"")</f>
        <v/>
      </c>
      <c r="E72" t="str">
        <f>IF(ISNUMBER(D72),個人種目入力!C77,"")</f>
        <v/>
      </c>
      <c r="F72" t="str">
        <f>IF(ISNUMBER(D72),個人種目入力!D77,"")</f>
        <v/>
      </c>
      <c r="G72" t="str">
        <f>IF(ISNUMBER(D72),個人種目入力!F77,"")</f>
        <v/>
      </c>
      <c r="H72" t="str">
        <f>IF(ISNUMBER(D72),個人種目入力!H77,"")</f>
        <v/>
      </c>
      <c r="AI72" t="str">
        <f>IF(AL72="","",IF(COUNTIF($AL$2:AL72,AL72)=1,MAX($AI$2:AI71)+1,INDEX($AI$2:AI71,MATCH(AL72,$AL$2:AL71,0),1)))</f>
        <v/>
      </c>
      <c r="AJ72" t="str">
        <f>IF(AL72="","",COUNTIF($AL$2:AL72,AL72))</f>
        <v/>
      </c>
      <c r="AK72" t="str">
        <f t="shared" si="51"/>
        <v/>
      </c>
      <c r="AL72" t="str">
        <f>IF(個人種目入力!G77="男",個人種目入力!B77,"")</f>
        <v/>
      </c>
      <c r="AM72" t="str">
        <f>IF(ISNUMBER(AL72),個人種目入力!C77,"")</f>
        <v/>
      </c>
      <c r="AN72" t="str">
        <f>IF(ISNUMBER(AL72),個人種目入力!D77,"")</f>
        <v/>
      </c>
      <c r="AO72" t="str">
        <f>IF(ISNUMBER(AL72),個人種目入力!F77,"")</f>
        <v/>
      </c>
      <c r="AP72" t="str">
        <f>IF(ISNUMBER(AL72),個人種目入力!H77,"")</f>
        <v/>
      </c>
    </row>
    <row r="73" spans="1:42" x14ac:dyDescent="0.15">
      <c r="A73" t="str">
        <f>IF(D73="","",IF(COUNTIF($D$2:D73,D73)=1,MAX($A$2:A72)+1,INDEX($A$2:A72,MATCH(D73,$D$2:D72,0),1)))</f>
        <v/>
      </c>
      <c r="B73" t="str">
        <f>IF(D73="","",COUNTIF($D$2:D73,D73))</f>
        <v/>
      </c>
      <c r="C73" t="str">
        <f t="shared" si="39"/>
        <v/>
      </c>
      <c r="D73" t="str">
        <f>IF(個人種目入力!G78="女",個人種目入力!B78,"")</f>
        <v/>
      </c>
      <c r="E73" t="str">
        <f>IF(ISNUMBER(D73),個人種目入力!C78,"")</f>
        <v/>
      </c>
      <c r="F73" t="str">
        <f>IF(ISNUMBER(D73),個人種目入力!D78,"")</f>
        <v/>
      </c>
      <c r="G73" t="str">
        <f>IF(ISNUMBER(D73),個人種目入力!F78,"")</f>
        <v/>
      </c>
      <c r="H73" t="str">
        <f>IF(ISNUMBER(D73),個人種目入力!H78,"")</f>
        <v/>
      </c>
      <c r="AI73" t="str">
        <f>IF(AL73="","",IF(COUNTIF($AL$2:AL73,AL73)=1,MAX($AI$2:AI72)+1,INDEX($AI$2:AI72,MATCH(AL73,$AL$2:AL72,0),1)))</f>
        <v/>
      </c>
      <c r="AJ73" t="str">
        <f>IF(AL73="","",COUNTIF($AL$2:AL73,AL73))</f>
        <v/>
      </c>
      <c r="AK73" t="str">
        <f t="shared" si="51"/>
        <v/>
      </c>
      <c r="AL73" t="str">
        <f>IF(個人種目入力!G78="男",個人種目入力!B78,"")</f>
        <v/>
      </c>
      <c r="AM73" t="str">
        <f>IF(ISNUMBER(AL73),個人種目入力!C78,"")</f>
        <v/>
      </c>
      <c r="AN73" t="str">
        <f>IF(ISNUMBER(AL73),個人種目入力!D78,"")</f>
        <v/>
      </c>
      <c r="AO73" t="str">
        <f>IF(ISNUMBER(AL73),個人種目入力!F78,"")</f>
        <v/>
      </c>
      <c r="AP73" t="str">
        <f>IF(ISNUMBER(AL73),個人種目入力!H78,"")</f>
        <v/>
      </c>
    </row>
    <row r="74" spans="1:42" x14ac:dyDescent="0.15">
      <c r="A74" t="str">
        <f>IF(D74="","",IF(COUNTIF($D$2:D74,D74)=1,MAX($A$2:A73)+1,INDEX($A$2:A73,MATCH(D74,$D$2:D73,0),1)))</f>
        <v/>
      </c>
      <c r="B74" t="str">
        <f>IF(D74="","",COUNTIF($D$2:D74,D74))</f>
        <v/>
      </c>
      <c r="C74" t="str">
        <f t="shared" si="39"/>
        <v/>
      </c>
      <c r="D74" t="str">
        <f>IF(個人種目入力!G79="女",個人種目入力!B79,"")</f>
        <v/>
      </c>
      <c r="E74" t="str">
        <f>IF(ISNUMBER(D74),個人種目入力!C79,"")</f>
        <v/>
      </c>
      <c r="F74" t="str">
        <f>IF(ISNUMBER(D74),個人種目入力!D79,"")</f>
        <v/>
      </c>
      <c r="G74" t="str">
        <f>IF(ISNUMBER(D74),個人種目入力!F79,"")</f>
        <v/>
      </c>
      <c r="H74" t="str">
        <f>IF(ISNUMBER(D74),個人種目入力!H79,"")</f>
        <v/>
      </c>
      <c r="AI74" t="str">
        <f>IF(AL74="","",IF(COUNTIF($AL$2:AL74,AL74)=1,MAX($AI$2:AI73)+1,INDEX($AI$2:AI73,MATCH(AL74,$AL$2:AL73,0),1)))</f>
        <v/>
      </c>
      <c r="AJ74" t="str">
        <f>IF(AL74="","",COUNTIF($AL$2:AL74,AL74))</f>
        <v/>
      </c>
      <c r="AK74" t="str">
        <f t="shared" si="51"/>
        <v/>
      </c>
      <c r="AL74" t="str">
        <f>IF(個人種目入力!G79="男",個人種目入力!B79,"")</f>
        <v/>
      </c>
      <c r="AM74" t="str">
        <f>IF(ISNUMBER(AL74),個人種目入力!C79,"")</f>
        <v/>
      </c>
      <c r="AN74" t="str">
        <f>IF(ISNUMBER(AL74),個人種目入力!D79,"")</f>
        <v/>
      </c>
      <c r="AO74" t="str">
        <f>IF(ISNUMBER(AL74),個人種目入力!F79,"")</f>
        <v/>
      </c>
      <c r="AP74" t="str">
        <f>IF(ISNUMBER(AL74),個人種目入力!H79,"")</f>
        <v/>
      </c>
    </row>
    <row r="75" spans="1:42" x14ac:dyDescent="0.15">
      <c r="A75" t="str">
        <f>IF(D75="","",IF(COUNTIF($D$2:D75,D75)=1,MAX($A$2:A74)+1,INDEX($A$2:A74,MATCH(D75,$D$2:D74,0),1)))</f>
        <v/>
      </c>
      <c r="B75" t="str">
        <f>IF(D75="","",COUNTIF($D$2:D75,D75))</f>
        <v/>
      </c>
      <c r="C75" t="str">
        <f t="shared" ref="C75:C126" si="52">A75&amp;B75</f>
        <v/>
      </c>
      <c r="D75" t="str">
        <f>IF(個人種目入力!G80="女",個人種目入力!B80,"")</f>
        <v/>
      </c>
      <c r="E75" t="str">
        <f>IF(ISNUMBER(D75),個人種目入力!C80,"")</f>
        <v/>
      </c>
      <c r="F75" t="str">
        <f>IF(ISNUMBER(D75),個人種目入力!D80,"")</f>
        <v/>
      </c>
      <c r="G75" t="str">
        <f>IF(ISNUMBER(D75),個人種目入力!F80,"")</f>
        <v/>
      </c>
      <c r="H75" t="str">
        <f>IF(ISNUMBER(D75),個人種目入力!H80,"")</f>
        <v/>
      </c>
      <c r="AI75" t="str">
        <f>IF(AL75="","",IF(COUNTIF($AL$2:AL75,AL75)=1,MAX($AI$2:AI74)+1,INDEX($AI$2:AI74,MATCH(AL75,$AL$2:AL74,0),1)))</f>
        <v/>
      </c>
      <c r="AJ75" t="str">
        <f>IF(AL75="","",COUNTIF($AL$2:AL75,AL75))</f>
        <v/>
      </c>
      <c r="AK75" t="str">
        <f t="shared" si="51"/>
        <v/>
      </c>
      <c r="AL75" t="str">
        <f>IF(個人種目入力!G80="男",個人種目入力!B80,"")</f>
        <v/>
      </c>
      <c r="AM75" t="str">
        <f>IF(ISNUMBER(AL75),個人種目入力!C80,"")</f>
        <v/>
      </c>
      <c r="AN75" t="str">
        <f>IF(ISNUMBER(AL75),個人種目入力!D80,"")</f>
        <v/>
      </c>
      <c r="AO75" t="str">
        <f>IF(ISNUMBER(AL75),個人種目入力!F80,"")</f>
        <v/>
      </c>
      <c r="AP75" t="str">
        <f>IF(ISNUMBER(AL75),個人種目入力!H80,"")</f>
        <v/>
      </c>
    </row>
    <row r="76" spans="1:42" x14ac:dyDescent="0.15">
      <c r="A76" t="str">
        <f>IF(D76="","",IF(COUNTIF($D$2:D76,D76)=1,MAX($A$2:A75)+1,INDEX($A$2:A75,MATCH(D76,$D$2:D75,0),1)))</f>
        <v/>
      </c>
      <c r="B76" t="str">
        <f>IF(D76="","",COUNTIF($D$2:D76,D76))</f>
        <v/>
      </c>
      <c r="C76" t="str">
        <f t="shared" si="52"/>
        <v/>
      </c>
      <c r="D76" t="str">
        <f>IF(個人種目入力!G81="女",個人種目入力!B81,"")</f>
        <v/>
      </c>
      <c r="E76" t="str">
        <f>IF(ISNUMBER(D76),個人種目入力!C81,"")</f>
        <v/>
      </c>
      <c r="F76" t="str">
        <f>IF(ISNUMBER(D76),個人種目入力!D81,"")</f>
        <v/>
      </c>
      <c r="G76" t="str">
        <f>IF(ISNUMBER(D76),個人種目入力!F81,"")</f>
        <v/>
      </c>
      <c r="H76" t="str">
        <f>IF(ISNUMBER(D76),個人種目入力!H81,"")</f>
        <v/>
      </c>
      <c r="AI76" t="str">
        <f>IF(AL76="","",IF(COUNTIF($AL$2:AL76,AL76)=1,MAX($AI$2:AI75)+1,INDEX($AI$2:AI75,MATCH(AL76,$AL$2:AL75,0),1)))</f>
        <v/>
      </c>
      <c r="AJ76" t="str">
        <f>IF(AL76="","",COUNTIF($AL$2:AL76,AL76))</f>
        <v/>
      </c>
      <c r="AK76" t="str">
        <f t="shared" si="51"/>
        <v/>
      </c>
      <c r="AL76" t="str">
        <f>IF(個人種目入力!G81="男",個人種目入力!B81,"")</f>
        <v/>
      </c>
      <c r="AM76" t="str">
        <f>IF(ISNUMBER(AL76),個人種目入力!C81,"")</f>
        <v/>
      </c>
      <c r="AN76" t="str">
        <f>IF(ISNUMBER(AL76),個人種目入力!D81,"")</f>
        <v/>
      </c>
      <c r="AO76" t="str">
        <f>IF(ISNUMBER(AL76),個人種目入力!F81,"")</f>
        <v/>
      </c>
      <c r="AP76" t="str">
        <f>IF(ISNUMBER(AL76),個人種目入力!H81,"")</f>
        <v/>
      </c>
    </row>
    <row r="77" spans="1:42" x14ac:dyDescent="0.15">
      <c r="A77" t="str">
        <f>IF(D77="","",IF(COUNTIF($D$2:D77,D77)=1,MAX($A$2:A76)+1,INDEX($A$2:A76,MATCH(D77,$D$2:D76,0),1)))</f>
        <v/>
      </c>
      <c r="B77" t="str">
        <f>IF(D77="","",COUNTIF($D$2:D77,D77))</f>
        <v/>
      </c>
      <c r="C77" t="str">
        <f t="shared" si="52"/>
        <v/>
      </c>
      <c r="D77" t="str">
        <f>IF(個人種目入力!G82="女",個人種目入力!B82,"")</f>
        <v/>
      </c>
      <c r="E77" t="str">
        <f>IF(ISNUMBER(D77),個人種目入力!C82,"")</f>
        <v/>
      </c>
      <c r="F77" t="str">
        <f>IF(ISNUMBER(D77),個人種目入力!D82,"")</f>
        <v/>
      </c>
      <c r="G77" t="str">
        <f>IF(ISNUMBER(D77),個人種目入力!F82,"")</f>
        <v/>
      </c>
      <c r="H77" t="str">
        <f>IF(ISNUMBER(D77),個人種目入力!H82,"")</f>
        <v/>
      </c>
      <c r="AI77" t="str">
        <f>IF(AL77="","",IF(COUNTIF($AL$2:AL77,AL77)=1,MAX($AI$2:AI76)+1,INDEX($AI$2:AI76,MATCH(AL77,$AL$2:AL76,0),1)))</f>
        <v/>
      </c>
      <c r="AJ77" t="str">
        <f>IF(AL77="","",COUNTIF($AL$2:AL77,AL77))</f>
        <v/>
      </c>
      <c r="AK77" t="str">
        <f t="shared" si="51"/>
        <v/>
      </c>
      <c r="AL77" t="str">
        <f>IF(個人種目入力!G82="男",個人種目入力!B82,"")</f>
        <v/>
      </c>
      <c r="AM77" t="str">
        <f>IF(ISNUMBER(AL77),個人種目入力!C82,"")</f>
        <v/>
      </c>
      <c r="AN77" t="str">
        <f>IF(ISNUMBER(AL77),個人種目入力!D82,"")</f>
        <v/>
      </c>
      <c r="AO77" t="str">
        <f>IF(ISNUMBER(AL77),個人種目入力!F82,"")</f>
        <v/>
      </c>
      <c r="AP77" t="str">
        <f>IF(ISNUMBER(AL77),個人種目入力!H82,"")</f>
        <v/>
      </c>
    </row>
    <row r="78" spans="1:42" x14ac:dyDescent="0.15">
      <c r="A78" t="str">
        <f>IF(D78="","",IF(COUNTIF($D$2:D78,D78)=1,MAX($A$2:A77)+1,INDEX($A$2:A77,MATCH(D78,$D$2:D77,0),1)))</f>
        <v/>
      </c>
      <c r="B78" t="str">
        <f>IF(D78="","",COUNTIF($D$2:D78,D78))</f>
        <v/>
      </c>
      <c r="C78" t="str">
        <f t="shared" si="52"/>
        <v/>
      </c>
      <c r="D78" t="str">
        <f>IF(個人種目入力!G83="女",個人種目入力!B83,"")</f>
        <v/>
      </c>
      <c r="E78" t="str">
        <f>IF(ISNUMBER(D78),個人種目入力!C83,"")</f>
        <v/>
      </c>
      <c r="F78" t="str">
        <f>IF(ISNUMBER(D78),個人種目入力!D83,"")</f>
        <v/>
      </c>
      <c r="G78" t="str">
        <f>IF(ISNUMBER(D78),個人種目入力!F83,"")</f>
        <v/>
      </c>
      <c r="H78" t="str">
        <f>IF(ISNUMBER(D78),個人種目入力!H83,"")</f>
        <v/>
      </c>
      <c r="AI78" t="str">
        <f>IF(AL78="","",IF(COUNTIF($AL$2:AL78,AL78)=1,MAX($AI$2:AI77)+1,INDEX($AI$2:AI77,MATCH(AL78,$AL$2:AL77,0),1)))</f>
        <v/>
      </c>
      <c r="AJ78" t="str">
        <f>IF(AL78="","",COUNTIF($AL$2:AL78,AL78))</f>
        <v/>
      </c>
      <c r="AK78" t="str">
        <f t="shared" si="51"/>
        <v/>
      </c>
      <c r="AL78" t="str">
        <f>IF(個人種目入力!G83="男",個人種目入力!B83,"")</f>
        <v/>
      </c>
      <c r="AM78" t="str">
        <f>IF(ISNUMBER(AL78),個人種目入力!C83,"")</f>
        <v/>
      </c>
      <c r="AN78" t="str">
        <f>IF(ISNUMBER(AL78),個人種目入力!D83,"")</f>
        <v/>
      </c>
      <c r="AO78" t="str">
        <f>IF(ISNUMBER(AL78),個人種目入力!F83,"")</f>
        <v/>
      </c>
      <c r="AP78" t="str">
        <f>IF(ISNUMBER(AL78),個人種目入力!H83,"")</f>
        <v/>
      </c>
    </row>
    <row r="79" spans="1:42" x14ac:dyDescent="0.15">
      <c r="A79" t="str">
        <f>IF(D79="","",IF(COUNTIF($D$2:D79,D79)=1,MAX($A$2:A78)+1,INDEX($A$2:A78,MATCH(D79,$D$2:D78,0),1)))</f>
        <v/>
      </c>
      <c r="B79" t="str">
        <f>IF(D79="","",COUNTIF($D$2:D79,D79))</f>
        <v/>
      </c>
      <c r="C79" t="str">
        <f t="shared" si="52"/>
        <v/>
      </c>
      <c r="D79" t="str">
        <f>IF(個人種目入力!G84="女",個人種目入力!B84,"")</f>
        <v/>
      </c>
      <c r="E79" t="str">
        <f>IF(ISNUMBER(D79),個人種目入力!C84,"")</f>
        <v/>
      </c>
      <c r="F79" t="str">
        <f>IF(ISNUMBER(D79),個人種目入力!D84,"")</f>
        <v/>
      </c>
      <c r="G79" t="str">
        <f>IF(ISNUMBER(D79),個人種目入力!F84,"")</f>
        <v/>
      </c>
      <c r="H79" t="str">
        <f>IF(ISNUMBER(D79),個人種目入力!H84,"")</f>
        <v/>
      </c>
      <c r="AI79" t="str">
        <f>IF(AL79="","",IF(COUNTIF($AL$2:AL79,AL79)=1,MAX($AI$2:AI78)+1,INDEX($AI$2:AI78,MATCH(AL79,$AL$2:AL78,0),1)))</f>
        <v/>
      </c>
      <c r="AJ79" t="str">
        <f>IF(AL79="","",COUNTIF($AL$2:AL79,AL79))</f>
        <v/>
      </c>
      <c r="AK79" t="str">
        <f t="shared" si="51"/>
        <v/>
      </c>
      <c r="AL79" t="str">
        <f>IF(個人種目入力!G84="男",個人種目入力!B84,"")</f>
        <v/>
      </c>
      <c r="AM79" t="str">
        <f>IF(ISNUMBER(AL79),個人種目入力!C84,"")</f>
        <v/>
      </c>
      <c r="AN79" t="str">
        <f>IF(ISNUMBER(AL79),個人種目入力!D84,"")</f>
        <v/>
      </c>
      <c r="AO79" t="str">
        <f>IF(ISNUMBER(AL79),個人種目入力!F84,"")</f>
        <v/>
      </c>
      <c r="AP79" t="str">
        <f>IF(ISNUMBER(AL79),個人種目入力!H84,"")</f>
        <v/>
      </c>
    </row>
    <row r="80" spans="1:42" x14ac:dyDescent="0.15">
      <c r="A80" t="str">
        <f>IF(D80="","",IF(COUNTIF($D$2:D80,D80)=1,MAX($A$2:A79)+1,INDEX($A$2:A79,MATCH(D80,$D$2:D79,0),1)))</f>
        <v/>
      </c>
      <c r="B80" t="str">
        <f>IF(D80="","",COUNTIF($D$2:D80,D80))</f>
        <v/>
      </c>
      <c r="C80" t="str">
        <f t="shared" si="52"/>
        <v/>
      </c>
      <c r="D80" t="str">
        <f>IF(個人種目入力!G85="女",個人種目入力!B85,"")</f>
        <v/>
      </c>
      <c r="E80" t="str">
        <f>IF(ISNUMBER(D80),個人種目入力!C85,"")</f>
        <v/>
      </c>
      <c r="F80" t="str">
        <f>IF(ISNUMBER(D80),個人種目入力!D85,"")</f>
        <v/>
      </c>
      <c r="G80" t="str">
        <f>IF(ISNUMBER(D80),個人種目入力!F85,"")</f>
        <v/>
      </c>
      <c r="H80" t="str">
        <f>IF(ISNUMBER(D80),個人種目入力!H85,"")</f>
        <v/>
      </c>
      <c r="AI80" t="str">
        <f>IF(AL80="","",IF(COUNTIF($AL$2:AL80,AL80)=1,MAX($AI$2:AI79)+1,INDEX($AI$2:AI79,MATCH(AL80,$AL$2:AL79,0),1)))</f>
        <v/>
      </c>
      <c r="AJ80" t="str">
        <f>IF(AL80="","",COUNTIF($AL$2:AL80,AL80))</f>
        <v/>
      </c>
      <c r="AK80" t="str">
        <f t="shared" si="51"/>
        <v/>
      </c>
      <c r="AL80" t="str">
        <f>IF(個人種目入力!G85="男",個人種目入力!B85,"")</f>
        <v/>
      </c>
      <c r="AM80" t="str">
        <f>IF(ISNUMBER(AL80),個人種目入力!C85,"")</f>
        <v/>
      </c>
      <c r="AN80" t="str">
        <f>IF(ISNUMBER(AL80),個人種目入力!D85,"")</f>
        <v/>
      </c>
      <c r="AO80" t="str">
        <f>IF(ISNUMBER(AL80),個人種目入力!F85,"")</f>
        <v/>
      </c>
      <c r="AP80" t="str">
        <f>IF(ISNUMBER(AL80),個人種目入力!H85,"")</f>
        <v/>
      </c>
    </row>
    <row r="81" spans="1:42" x14ac:dyDescent="0.15">
      <c r="A81" t="str">
        <f>IF(D81="","",IF(COUNTIF($D$2:D81,D81)=1,MAX($A$2:A80)+1,INDEX($A$2:A80,MATCH(D81,$D$2:D80,0),1)))</f>
        <v/>
      </c>
      <c r="B81" t="str">
        <f>IF(D81="","",COUNTIF($D$2:D81,D81))</f>
        <v/>
      </c>
      <c r="C81" t="str">
        <f t="shared" si="52"/>
        <v/>
      </c>
      <c r="D81" t="str">
        <f>IF(個人種目入力!G86="女",個人種目入力!B86,"")</f>
        <v/>
      </c>
      <c r="E81" t="str">
        <f>IF(ISNUMBER(D81),個人種目入力!C86,"")</f>
        <v/>
      </c>
      <c r="F81" t="str">
        <f>IF(ISNUMBER(D81),個人種目入力!D86,"")</f>
        <v/>
      </c>
      <c r="G81" t="str">
        <f>IF(ISNUMBER(D81),個人種目入力!F86,"")</f>
        <v/>
      </c>
      <c r="H81" t="str">
        <f>IF(ISNUMBER(D81),個人種目入力!H86,"")</f>
        <v/>
      </c>
      <c r="AI81" t="str">
        <f>IF(AL81="","",IF(COUNTIF($AL$2:AL81,AL81)=1,MAX($AI$2:AI80)+1,INDEX($AI$2:AI80,MATCH(AL81,$AL$2:AL80,0),1)))</f>
        <v/>
      </c>
      <c r="AJ81" t="str">
        <f>IF(AL81="","",COUNTIF($AL$2:AL81,AL81))</f>
        <v/>
      </c>
      <c r="AK81" t="str">
        <f t="shared" si="51"/>
        <v/>
      </c>
      <c r="AL81" t="str">
        <f>IF(個人種目入力!G86="男",個人種目入力!B86,"")</f>
        <v/>
      </c>
      <c r="AM81" t="str">
        <f>IF(ISNUMBER(AL81),個人種目入力!C86,"")</f>
        <v/>
      </c>
      <c r="AN81" t="str">
        <f>IF(ISNUMBER(AL81),個人種目入力!D86,"")</f>
        <v/>
      </c>
      <c r="AO81" t="str">
        <f>IF(ISNUMBER(AL81),個人種目入力!F86,"")</f>
        <v/>
      </c>
      <c r="AP81" t="str">
        <f>IF(ISNUMBER(AL81),個人種目入力!H86,"")</f>
        <v/>
      </c>
    </row>
    <row r="82" spans="1:42" x14ac:dyDescent="0.15">
      <c r="A82" t="str">
        <f>IF(D82="","",IF(COUNTIF($D$2:D82,D82)=1,MAX($A$2:A81)+1,INDEX($A$2:A81,MATCH(D82,$D$2:D81,0),1)))</f>
        <v/>
      </c>
      <c r="B82" t="str">
        <f>IF(D82="","",COUNTIF($D$2:D82,D82))</f>
        <v/>
      </c>
      <c r="C82" t="str">
        <f t="shared" si="52"/>
        <v/>
      </c>
      <c r="D82" t="str">
        <f>IF(個人種目入力!G87="女",個人種目入力!B87,"")</f>
        <v/>
      </c>
      <c r="E82" t="str">
        <f>IF(ISNUMBER(D82),個人種目入力!C87,"")</f>
        <v/>
      </c>
      <c r="F82" t="str">
        <f>IF(ISNUMBER(D82),個人種目入力!D87,"")</f>
        <v/>
      </c>
      <c r="G82" t="str">
        <f>IF(ISNUMBER(D82),個人種目入力!F87,"")</f>
        <v/>
      </c>
      <c r="H82" t="str">
        <f>IF(ISNUMBER(D82),個人種目入力!H87,"")</f>
        <v/>
      </c>
      <c r="AI82" t="str">
        <f>IF(AL82="","",IF(COUNTIF($AL$2:AL82,AL82)=1,MAX($AI$2:AI81)+1,INDEX($AI$2:AI81,MATCH(AL82,$AL$2:AL81,0),1)))</f>
        <v/>
      </c>
      <c r="AJ82" t="str">
        <f>IF(AL82="","",COUNTIF($AL$2:AL82,AL82))</f>
        <v/>
      </c>
      <c r="AK82" t="str">
        <f t="shared" si="51"/>
        <v/>
      </c>
      <c r="AL82" t="str">
        <f>IF(個人種目入力!G87="男",個人種目入力!B87,"")</f>
        <v/>
      </c>
      <c r="AM82" t="str">
        <f>IF(ISNUMBER(AL82),個人種目入力!C87,"")</f>
        <v/>
      </c>
      <c r="AN82" t="str">
        <f>IF(ISNUMBER(AL82),個人種目入力!D87,"")</f>
        <v/>
      </c>
      <c r="AO82" t="str">
        <f>IF(ISNUMBER(AL82),個人種目入力!F87,"")</f>
        <v/>
      </c>
      <c r="AP82" t="str">
        <f>IF(ISNUMBER(AL82),個人種目入力!H87,"")</f>
        <v/>
      </c>
    </row>
    <row r="83" spans="1:42" x14ac:dyDescent="0.15">
      <c r="A83" t="str">
        <f>IF(D83="","",IF(COUNTIF($D$2:D83,D83)=1,MAX($A$2:A82)+1,INDEX($A$2:A82,MATCH(D83,$D$2:D82,0),1)))</f>
        <v/>
      </c>
      <c r="B83" t="str">
        <f>IF(D83="","",COUNTIF($D$2:D83,D83))</f>
        <v/>
      </c>
      <c r="C83" t="str">
        <f t="shared" si="52"/>
        <v/>
      </c>
      <c r="D83" t="str">
        <f>IF(個人種目入力!G88="女",個人種目入力!B88,"")</f>
        <v/>
      </c>
      <c r="E83" t="str">
        <f>IF(ISNUMBER(D83),個人種目入力!C88,"")</f>
        <v/>
      </c>
      <c r="F83" t="str">
        <f>IF(ISNUMBER(D83),個人種目入力!D88,"")</f>
        <v/>
      </c>
      <c r="G83" t="str">
        <f>IF(ISNUMBER(D83),個人種目入力!F88,"")</f>
        <v/>
      </c>
      <c r="H83" t="str">
        <f>IF(ISNUMBER(D83),個人種目入力!H88,"")</f>
        <v/>
      </c>
      <c r="AI83" t="str">
        <f>IF(AL83="","",IF(COUNTIF($AL$2:AL83,AL83)=1,MAX($AI$2:AI82)+1,INDEX($AI$2:AI82,MATCH(AL83,$AL$2:AL82,0),1)))</f>
        <v/>
      </c>
      <c r="AJ83" t="str">
        <f>IF(AL83="","",COUNTIF($AL$2:AL83,AL83))</f>
        <v/>
      </c>
      <c r="AK83" t="str">
        <f t="shared" si="51"/>
        <v/>
      </c>
      <c r="AL83" t="str">
        <f>IF(個人種目入力!G88="男",個人種目入力!B88,"")</f>
        <v/>
      </c>
      <c r="AM83" t="str">
        <f>IF(ISNUMBER(AL83),個人種目入力!C88,"")</f>
        <v/>
      </c>
      <c r="AN83" t="str">
        <f>IF(ISNUMBER(AL83),個人種目入力!D88,"")</f>
        <v/>
      </c>
      <c r="AO83" t="str">
        <f>IF(ISNUMBER(AL83),個人種目入力!F88,"")</f>
        <v/>
      </c>
      <c r="AP83" t="str">
        <f>IF(ISNUMBER(AL83),個人種目入力!H88,"")</f>
        <v/>
      </c>
    </row>
    <row r="84" spans="1:42" x14ac:dyDescent="0.15">
      <c r="A84" t="str">
        <f>IF(D84="","",IF(COUNTIF($D$2:D84,D84)=1,MAX($A$2:A83)+1,INDEX($A$2:A83,MATCH(D84,$D$2:D83,0),1)))</f>
        <v/>
      </c>
      <c r="B84" t="str">
        <f>IF(D84="","",COUNTIF($D$2:D84,D84))</f>
        <v/>
      </c>
      <c r="C84" t="str">
        <f t="shared" si="52"/>
        <v/>
      </c>
      <c r="D84" t="str">
        <f>IF(個人種目入力!G89="女",個人種目入力!B89,"")</f>
        <v/>
      </c>
      <c r="E84" t="str">
        <f>IF(ISNUMBER(D84),個人種目入力!C89,"")</f>
        <v/>
      </c>
      <c r="F84" t="str">
        <f>IF(ISNUMBER(D84),個人種目入力!D89,"")</f>
        <v/>
      </c>
      <c r="G84" t="str">
        <f>IF(ISNUMBER(D84),個人種目入力!F89,"")</f>
        <v/>
      </c>
      <c r="H84" t="str">
        <f>IF(ISNUMBER(D84),個人種目入力!H89,"")</f>
        <v/>
      </c>
      <c r="AI84" t="str">
        <f>IF(AL84="","",IF(COUNTIF($AL$2:AL84,AL84)=1,MAX($AI$2:AI83)+1,INDEX($AI$2:AI83,MATCH(AL84,$AL$2:AL83,0),1)))</f>
        <v/>
      </c>
      <c r="AJ84" t="str">
        <f>IF(AL84="","",COUNTIF($AL$2:AL84,AL84))</f>
        <v/>
      </c>
      <c r="AK84" t="str">
        <f t="shared" si="51"/>
        <v/>
      </c>
      <c r="AL84" t="str">
        <f>IF(個人種目入力!G89="男",個人種目入力!B89,"")</f>
        <v/>
      </c>
      <c r="AM84" t="str">
        <f>IF(ISNUMBER(AL84),個人種目入力!C89,"")</f>
        <v/>
      </c>
      <c r="AN84" t="str">
        <f>IF(ISNUMBER(AL84),個人種目入力!D89,"")</f>
        <v/>
      </c>
      <c r="AO84" t="str">
        <f>IF(ISNUMBER(AL84),個人種目入力!F89,"")</f>
        <v/>
      </c>
      <c r="AP84" t="str">
        <f>IF(ISNUMBER(AL84),個人種目入力!H89,"")</f>
        <v/>
      </c>
    </row>
    <row r="85" spans="1:42" x14ac:dyDescent="0.15">
      <c r="A85" t="str">
        <f>IF(D85="","",IF(COUNTIF($D$2:D85,D85)=1,MAX($A$2:A84)+1,INDEX($A$2:A84,MATCH(D85,$D$2:D84,0),1)))</f>
        <v/>
      </c>
      <c r="B85" t="str">
        <f>IF(D85="","",COUNTIF($D$2:D85,D85))</f>
        <v/>
      </c>
      <c r="C85" t="str">
        <f t="shared" si="52"/>
        <v/>
      </c>
      <c r="D85" t="str">
        <f>IF(個人種目入力!G90="女",個人種目入力!B90,"")</f>
        <v/>
      </c>
      <c r="E85" t="str">
        <f>IF(ISNUMBER(D85),個人種目入力!C90,"")</f>
        <v/>
      </c>
      <c r="F85" t="str">
        <f>IF(ISNUMBER(D85),個人種目入力!D90,"")</f>
        <v/>
      </c>
      <c r="G85" t="str">
        <f>IF(ISNUMBER(D85),個人種目入力!F90,"")</f>
        <v/>
      </c>
      <c r="H85" t="str">
        <f>IF(ISNUMBER(D85),個人種目入力!H90,"")</f>
        <v/>
      </c>
      <c r="AI85" t="str">
        <f>IF(AL85="","",IF(COUNTIF($AL$2:AL85,AL85)=1,MAX($AI$2:AI84)+1,INDEX($AI$2:AI84,MATCH(AL85,$AL$2:AL84,0),1)))</f>
        <v/>
      </c>
      <c r="AJ85" t="str">
        <f>IF(AL85="","",COUNTIF($AL$2:AL85,AL85))</f>
        <v/>
      </c>
      <c r="AK85" t="str">
        <f t="shared" si="51"/>
        <v/>
      </c>
      <c r="AL85" t="str">
        <f>IF(個人種目入力!G90="男",個人種目入力!B90,"")</f>
        <v/>
      </c>
      <c r="AM85" t="str">
        <f>IF(ISNUMBER(AL85),個人種目入力!C90,"")</f>
        <v/>
      </c>
      <c r="AN85" t="str">
        <f>IF(ISNUMBER(AL85),個人種目入力!D90,"")</f>
        <v/>
      </c>
      <c r="AO85" t="str">
        <f>IF(ISNUMBER(AL85),個人種目入力!F90,"")</f>
        <v/>
      </c>
      <c r="AP85" t="str">
        <f>IF(ISNUMBER(AL85),個人種目入力!H90,"")</f>
        <v/>
      </c>
    </row>
    <row r="86" spans="1:42" x14ac:dyDescent="0.15">
      <c r="A86" t="str">
        <f>IF(D86="","",IF(COUNTIF($D$2:D86,D86)=1,MAX($A$2:A85)+1,INDEX($A$2:A85,MATCH(D86,$D$2:D85,0),1)))</f>
        <v/>
      </c>
      <c r="B86" t="str">
        <f>IF(D86="","",COUNTIF($D$2:D86,D86))</f>
        <v/>
      </c>
      <c r="C86" t="str">
        <f t="shared" si="52"/>
        <v/>
      </c>
      <c r="D86" t="str">
        <f>IF(個人種目入力!G91="女",個人種目入力!B91,"")</f>
        <v/>
      </c>
      <c r="E86" t="str">
        <f>IF(ISNUMBER(D86),個人種目入力!C91,"")</f>
        <v/>
      </c>
      <c r="F86" t="str">
        <f>IF(ISNUMBER(D86),個人種目入力!D91,"")</f>
        <v/>
      </c>
      <c r="G86" t="str">
        <f>IF(ISNUMBER(D86),個人種目入力!F91,"")</f>
        <v/>
      </c>
      <c r="H86" t="str">
        <f>IF(ISNUMBER(D86),個人種目入力!H91,"")</f>
        <v/>
      </c>
      <c r="AI86" t="str">
        <f>IF(AL86="","",IF(COUNTIF($AL$2:AL86,AL86)=1,MAX($AI$2:AI85)+1,INDEX($AI$2:AI85,MATCH(AL86,$AL$2:AL85,0),1)))</f>
        <v/>
      </c>
      <c r="AJ86" t="str">
        <f>IF(AL86="","",COUNTIF($AL$2:AL86,AL86))</f>
        <v/>
      </c>
      <c r="AK86" t="str">
        <f t="shared" si="51"/>
        <v/>
      </c>
      <c r="AL86" t="str">
        <f>IF(個人種目入力!G91="男",個人種目入力!B91,"")</f>
        <v/>
      </c>
      <c r="AM86" t="str">
        <f>IF(ISNUMBER(AL86),個人種目入力!C91,"")</f>
        <v/>
      </c>
      <c r="AN86" t="str">
        <f>IF(ISNUMBER(AL86),個人種目入力!D91,"")</f>
        <v/>
      </c>
      <c r="AO86" t="str">
        <f>IF(ISNUMBER(AL86),個人種目入力!F91,"")</f>
        <v/>
      </c>
      <c r="AP86" t="str">
        <f>IF(ISNUMBER(AL86),個人種目入力!H91,"")</f>
        <v/>
      </c>
    </row>
    <row r="87" spans="1:42" x14ac:dyDescent="0.15">
      <c r="A87" t="str">
        <f>IF(D87="","",IF(COUNTIF($D$2:D87,D87)=1,MAX($A$2:A86)+1,INDEX($A$2:A86,MATCH(D87,$D$2:D86,0),1)))</f>
        <v/>
      </c>
      <c r="B87" t="str">
        <f>IF(D87="","",COUNTIF($D$2:D87,D87))</f>
        <v/>
      </c>
      <c r="C87" t="str">
        <f t="shared" si="52"/>
        <v/>
      </c>
      <c r="D87" t="str">
        <f>IF(個人種目入力!G92="女",個人種目入力!B92,"")</f>
        <v/>
      </c>
      <c r="E87" t="str">
        <f>IF(ISNUMBER(D87),個人種目入力!C92,"")</f>
        <v/>
      </c>
      <c r="F87" t="str">
        <f>IF(ISNUMBER(D87),個人種目入力!D92,"")</f>
        <v/>
      </c>
      <c r="G87" t="str">
        <f>IF(ISNUMBER(D87),個人種目入力!F92,"")</f>
        <v/>
      </c>
      <c r="H87" t="str">
        <f>IF(ISNUMBER(D87),個人種目入力!H92,"")</f>
        <v/>
      </c>
      <c r="AI87" t="str">
        <f>IF(AL87="","",IF(COUNTIF($AL$2:AL87,AL87)=1,MAX($AI$2:AI86)+1,INDEX($AI$2:AI86,MATCH(AL87,$AL$2:AL86,0),1)))</f>
        <v/>
      </c>
      <c r="AJ87" t="str">
        <f>IF(AL87="","",COUNTIF($AL$2:AL87,AL87))</f>
        <v/>
      </c>
      <c r="AK87" t="str">
        <f t="shared" si="51"/>
        <v/>
      </c>
      <c r="AL87" t="str">
        <f>IF(個人種目入力!G92="男",個人種目入力!B92,"")</f>
        <v/>
      </c>
      <c r="AM87" t="str">
        <f>IF(ISNUMBER(AL87),個人種目入力!C92,"")</f>
        <v/>
      </c>
      <c r="AN87" t="str">
        <f>IF(ISNUMBER(AL87),個人種目入力!D92,"")</f>
        <v/>
      </c>
      <c r="AO87" t="str">
        <f>IF(ISNUMBER(AL87),個人種目入力!F92,"")</f>
        <v/>
      </c>
      <c r="AP87" t="str">
        <f>IF(ISNUMBER(AL87),個人種目入力!H92,"")</f>
        <v/>
      </c>
    </row>
    <row r="88" spans="1:42" x14ac:dyDescent="0.15">
      <c r="A88" t="str">
        <f>IF(D88="","",IF(COUNTIF($D$2:D88,D88)=1,MAX($A$2:A87)+1,INDEX($A$2:A87,MATCH(D88,$D$2:D87,0),1)))</f>
        <v/>
      </c>
      <c r="B88" t="str">
        <f>IF(D88="","",COUNTIF($D$2:D88,D88))</f>
        <v/>
      </c>
      <c r="C88" t="str">
        <f t="shared" si="52"/>
        <v/>
      </c>
      <c r="D88" t="str">
        <f>IF(個人種目入力!G93="女",個人種目入力!B93,"")</f>
        <v/>
      </c>
      <c r="E88" t="str">
        <f>IF(ISNUMBER(D88),個人種目入力!C93,"")</f>
        <v/>
      </c>
      <c r="F88" t="str">
        <f>IF(ISNUMBER(D88),個人種目入力!D93,"")</f>
        <v/>
      </c>
      <c r="G88" t="str">
        <f>IF(ISNUMBER(D88),個人種目入力!F93,"")</f>
        <v/>
      </c>
      <c r="H88" t="str">
        <f>IF(ISNUMBER(D88),個人種目入力!H93,"")</f>
        <v/>
      </c>
      <c r="AI88" t="str">
        <f>IF(AL88="","",IF(COUNTIF($AL$2:AL88,AL88)=1,MAX($AI$2:AI87)+1,INDEX($AI$2:AI87,MATCH(AL88,$AL$2:AL87,0),1)))</f>
        <v/>
      </c>
      <c r="AJ88" t="str">
        <f>IF(AL88="","",COUNTIF($AL$2:AL88,AL88))</f>
        <v/>
      </c>
      <c r="AK88" t="str">
        <f t="shared" si="51"/>
        <v/>
      </c>
      <c r="AL88" t="str">
        <f>IF(個人種目入力!G93="男",個人種目入力!B93,"")</f>
        <v/>
      </c>
      <c r="AM88" t="str">
        <f>IF(ISNUMBER(AL88),個人種目入力!C93,"")</f>
        <v/>
      </c>
      <c r="AN88" t="str">
        <f>IF(ISNUMBER(AL88),個人種目入力!D93,"")</f>
        <v/>
      </c>
      <c r="AO88" t="str">
        <f>IF(ISNUMBER(AL88),個人種目入力!F93,"")</f>
        <v/>
      </c>
      <c r="AP88" t="str">
        <f>IF(ISNUMBER(AL88),個人種目入力!H93,"")</f>
        <v/>
      </c>
    </row>
    <row r="89" spans="1:42" x14ac:dyDescent="0.15">
      <c r="A89" t="str">
        <f>IF(D89="","",IF(COUNTIF($D$2:D89,D89)=1,MAX($A$2:A88)+1,INDEX($A$2:A88,MATCH(D89,$D$2:D88,0),1)))</f>
        <v/>
      </c>
      <c r="B89" t="str">
        <f>IF(D89="","",COUNTIF($D$2:D89,D89))</f>
        <v/>
      </c>
      <c r="C89" t="str">
        <f t="shared" si="52"/>
        <v/>
      </c>
      <c r="D89" t="str">
        <f>IF(個人種目入力!G94="女",個人種目入力!B94,"")</f>
        <v/>
      </c>
      <c r="E89" t="str">
        <f>IF(ISNUMBER(D89),個人種目入力!C94,"")</f>
        <v/>
      </c>
      <c r="F89" t="str">
        <f>IF(ISNUMBER(D89),個人種目入力!D94,"")</f>
        <v/>
      </c>
      <c r="G89" t="str">
        <f>IF(ISNUMBER(D89),個人種目入力!F94,"")</f>
        <v/>
      </c>
      <c r="H89" t="str">
        <f>IF(ISNUMBER(D89),個人種目入力!H94,"")</f>
        <v/>
      </c>
      <c r="AI89" t="str">
        <f>IF(AL89="","",IF(COUNTIF($AL$2:AL89,AL89)=1,MAX($AI$2:AI88)+1,INDEX($AI$2:AI88,MATCH(AL89,$AL$2:AL88,0),1)))</f>
        <v/>
      </c>
      <c r="AJ89" t="str">
        <f>IF(AL89="","",COUNTIF($AL$2:AL89,AL89))</f>
        <v/>
      </c>
      <c r="AK89" t="str">
        <f t="shared" si="51"/>
        <v/>
      </c>
      <c r="AL89" t="str">
        <f>IF(個人種目入力!G94="男",個人種目入力!B94,"")</f>
        <v/>
      </c>
      <c r="AM89" t="str">
        <f>IF(ISNUMBER(AL89),個人種目入力!C94,"")</f>
        <v/>
      </c>
      <c r="AN89" t="str">
        <f>IF(ISNUMBER(AL89),個人種目入力!D94,"")</f>
        <v/>
      </c>
      <c r="AO89" t="str">
        <f>IF(ISNUMBER(AL89),個人種目入力!F94,"")</f>
        <v/>
      </c>
      <c r="AP89" t="str">
        <f>IF(ISNUMBER(AL89),個人種目入力!H94,"")</f>
        <v/>
      </c>
    </row>
    <row r="90" spans="1:42" x14ac:dyDescent="0.15">
      <c r="A90" t="str">
        <f>IF(D90="","",IF(COUNTIF($D$2:D90,D90)=1,MAX($A$2:A89)+1,INDEX($A$2:A89,MATCH(D90,$D$2:D89,0),1)))</f>
        <v/>
      </c>
      <c r="B90" t="str">
        <f>IF(D90="","",COUNTIF($D$2:D90,D90))</f>
        <v/>
      </c>
      <c r="C90" t="str">
        <f t="shared" si="52"/>
        <v/>
      </c>
      <c r="D90" t="str">
        <f>IF(個人種目入力!G95="女",個人種目入力!B95,"")</f>
        <v/>
      </c>
      <c r="E90" t="str">
        <f>IF(ISNUMBER(D90),個人種目入力!C95,"")</f>
        <v/>
      </c>
      <c r="F90" t="str">
        <f>IF(ISNUMBER(D90),個人種目入力!D95,"")</f>
        <v/>
      </c>
      <c r="G90" t="str">
        <f>IF(ISNUMBER(D90),個人種目入力!F95,"")</f>
        <v/>
      </c>
      <c r="H90" t="str">
        <f>IF(ISNUMBER(D90),個人種目入力!H95,"")</f>
        <v/>
      </c>
      <c r="AI90" t="str">
        <f>IF(AL90="","",IF(COUNTIF($AL$2:AL90,AL90)=1,MAX($AI$2:AI89)+1,INDEX($AI$2:AI89,MATCH(AL90,$AL$2:AL89,0),1)))</f>
        <v/>
      </c>
      <c r="AJ90" t="str">
        <f>IF(AL90="","",COUNTIF($AL$2:AL90,AL90))</f>
        <v/>
      </c>
      <c r="AK90" t="str">
        <f t="shared" si="51"/>
        <v/>
      </c>
      <c r="AL90" t="str">
        <f>IF(個人種目入力!G95="男",個人種目入力!B95,"")</f>
        <v/>
      </c>
      <c r="AM90" t="str">
        <f>IF(ISNUMBER(AL90),個人種目入力!C95,"")</f>
        <v/>
      </c>
      <c r="AN90" t="str">
        <f>IF(ISNUMBER(AL90),個人種目入力!D95,"")</f>
        <v/>
      </c>
      <c r="AO90" t="str">
        <f>IF(ISNUMBER(AL90),個人種目入力!F95,"")</f>
        <v/>
      </c>
      <c r="AP90" t="str">
        <f>IF(ISNUMBER(AL90),個人種目入力!H95,"")</f>
        <v/>
      </c>
    </row>
    <row r="91" spans="1:42" x14ac:dyDescent="0.15">
      <c r="A91" t="str">
        <f>IF(D91="","",IF(COUNTIF($D$2:D91,D91)=1,MAX($A$2:A90)+1,INDEX($A$2:A90,MATCH(D91,$D$2:D90,0),1)))</f>
        <v/>
      </c>
      <c r="B91" t="str">
        <f>IF(D91="","",COUNTIF($D$2:D91,D91))</f>
        <v/>
      </c>
      <c r="C91" t="str">
        <f t="shared" si="52"/>
        <v/>
      </c>
      <c r="D91" t="str">
        <f>IF(個人種目入力!G96="女",個人種目入力!B96,"")</f>
        <v/>
      </c>
      <c r="E91" t="str">
        <f>IF(ISNUMBER(D91),個人種目入力!C96,"")</f>
        <v/>
      </c>
      <c r="F91" t="str">
        <f>IF(ISNUMBER(D91),個人種目入力!D96,"")</f>
        <v/>
      </c>
      <c r="G91" t="str">
        <f>IF(ISNUMBER(D91),個人種目入力!F96,"")</f>
        <v/>
      </c>
      <c r="H91" t="str">
        <f>IF(ISNUMBER(D91),個人種目入力!H96,"")</f>
        <v/>
      </c>
      <c r="AI91" t="str">
        <f>IF(AL91="","",IF(COUNTIF($AL$2:AL91,AL91)=1,MAX($AI$2:AI90)+1,INDEX($AI$2:AI90,MATCH(AL91,$AL$2:AL90,0),1)))</f>
        <v/>
      </c>
      <c r="AJ91" t="str">
        <f>IF(AL91="","",COUNTIF($AL$2:AL91,AL91))</f>
        <v/>
      </c>
      <c r="AK91" t="str">
        <f t="shared" si="51"/>
        <v/>
      </c>
      <c r="AL91" t="str">
        <f>IF(個人種目入力!G96="男",個人種目入力!B96,"")</f>
        <v/>
      </c>
      <c r="AM91" t="str">
        <f>IF(ISNUMBER(AL91),個人種目入力!C96,"")</f>
        <v/>
      </c>
      <c r="AN91" t="str">
        <f>IF(ISNUMBER(AL91),個人種目入力!D96,"")</f>
        <v/>
      </c>
      <c r="AO91" t="str">
        <f>IF(ISNUMBER(AL91),個人種目入力!F96,"")</f>
        <v/>
      </c>
      <c r="AP91" t="str">
        <f>IF(ISNUMBER(AL91),個人種目入力!H96,"")</f>
        <v/>
      </c>
    </row>
    <row r="92" spans="1:42" x14ac:dyDescent="0.15">
      <c r="A92" t="str">
        <f>IF(D92="","",IF(COUNTIF($D$2:D92,D92)=1,MAX($A$2:A91)+1,INDEX($A$2:A91,MATCH(D92,$D$2:D91,0),1)))</f>
        <v/>
      </c>
      <c r="B92" t="str">
        <f>IF(D92="","",COUNTIF($D$2:D92,D92))</f>
        <v/>
      </c>
      <c r="C92" t="str">
        <f t="shared" si="52"/>
        <v/>
      </c>
      <c r="D92" t="str">
        <f>IF(個人種目入力!G97="女",個人種目入力!B97,"")</f>
        <v/>
      </c>
      <c r="E92" t="str">
        <f>IF(ISNUMBER(D92),個人種目入力!C97,"")</f>
        <v/>
      </c>
      <c r="F92" t="str">
        <f>IF(ISNUMBER(D92),個人種目入力!D97,"")</f>
        <v/>
      </c>
      <c r="G92" t="str">
        <f>IF(ISNUMBER(D92),個人種目入力!F97,"")</f>
        <v/>
      </c>
      <c r="H92" t="str">
        <f>IF(ISNUMBER(D92),個人種目入力!H97,"")</f>
        <v/>
      </c>
      <c r="AI92" t="str">
        <f>IF(AL92="","",IF(COUNTIF($AL$2:AL92,AL92)=1,MAX($AI$2:AI91)+1,INDEX($AI$2:AI91,MATCH(AL92,$AL$2:AL91,0),1)))</f>
        <v/>
      </c>
      <c r="AJ92" t="str">
        <f>IF(AL92="","",COUNTIF($AL$2:AL92,AL92))</f>
        <v/>
      </c>
      <c r="AK92" t="str">
        <f t="shared" si="51"/>
        <v/>
      </c>
      <c r="AL92" t="str">
        <f>IF(個人種目入力!G97="男",個人種目入力!B97,"")</f>
        <v/>
      </c>
      <c r="AM92" t="str">
        <f>IF(ISNUMBER(AL92),個人種目入力!C97,"")</f>
        <v/>
      </c>
      <c r="AN92" t="str">
        <f>IF(ISNUMBER(AL92),個人種目入力!D97,"")</f>
        <v/>
      </c>
      <c r="AO92" t="str">
        <f>IF(ISNUMBER(AL92),個人種目入力!F97,"")</f>
        <v/>
      </c>
      <c r="AP92" t="str">
        <f>IF(ISNUMBER(AL92),個人種目入力!H97,"")</f>
        <v/>
      </c>
    </row>
    <row r="93" spans="1:42" x14ac:dyDescent="0.15">
      <c r="A93" t="str">
        <f>IF(D93="","",IF(COUNTIF($D$2:D93,D93)=1,MAX($A$2:A92)+1,INDEX($A$2:A92,MATCH(D93,$D$2:D92,0),1)))</f>
        <v/>
      </c>
      <c r="B93" t="str">
        <f>IF(D93="","",COUNTIF($D$2:D93,D93))</f>
        <v/>
      </c>
      <c r="C93" t="str">
        <f t="shared" si="52"/>
        <v/>
      </c>
      <c r="D93" t="str">
        <f>IF(個人種目入力!G98="女",個人種目入力!B98,"")</f>
        <v/>
      </c>
      <c r="E93" t="str">
        <f>IF(ISNUMBER(D93),個人種目入力!C98,"")</f>
        <v/>
      </c>
      <c r="F93" t="str">
        <f>IF(ISNUMBER(D93),個人種目入力!D98,"")</f>
        <v/>
      </c>
      <c r="G93" t="str">
        <f>IF(ISNUMBER(D93),個人種目入力!F98,"")</f>
        <v/>
      </c>
      <c r="H93" t="str">
        <f>IF(ISNUMBER(D93),個人種目入力!H98,"")</f>
        <v/>
      </c>
      <c r="AI93" t="str">
        <f>IF(AL93="","",IF(COUNTIF($AL$2:AL93,AL93)=1,MAX($AI$2:AI92)+1,INDEX($AI$2:AI92,MATCH(AL93,$AL$2:AL92,0),1)))</f>
        <v/>
      </c>
      <c r="AJ93" t="str">
        <f>IF(AL93="","",COUNTIF($AL$2:AL93,AL93))</f>
        <v/>
      </c>
      <c r="AK93" t="str">
        <f t="shared" si="51"/>
        <v/>
      </c>
      <c r="AL93" t="str">
        <f>IF(個人種目入力!G98="男",個人種目入力!B98,"")</f>
        <v/>
      </c>
      <c r="AM93" t="str">
        <f>IF(ISNUMBER(AL93),個人種目入力!C98,"")</f>
        <v/>
      </c>
      <c r="AN93" t="str">
        <f>IF(ISNUMBER(AL93),個人種目入力!D98,"")</f>
        <v/>
      </c>
      <c r="AO93" t="str">
        <f>IF(ISNUMBER(AL93),個人種目入力!F98,"")</f>
        <v/>
      </c>
      <c r="AP93" t="str">
        <f>IF(ISNUMBER(AL93),個人種目入力!H98,"")</f>
        <v/>
      </c>
    </row>
    <row r="94" spans="1:42" x14ac:dyDescent="0.15">
      <c r="A94" t="str">
        <f>IF(D94="","",IF(COUNTIF($D$2:D94,D94)=1,MAX($A$2:A93)+1,INDEX($A$2:A93,MATCH(D94,$D$2:D93,0),1)))</f>
        <v/>
      </c>
      <c r="B94" t="str">
        <f>IF(D94="","",COUNTIF($D$2:D94,D94))</f>
        <v/>
      </c>
      <c r="C94" t="str">
        <f t="shared" si="52"/>
        <v/>
      </c>
      <c r="D94" t="str">
        <f>IF(個人種目入力!G99="女",個人種目入力!B99,"")</f>
        <v/>
      </c>
      <c r="E94" t="str">
        <f>IF(ISNUMBER(D94),個人種目入力!C99,"")</f>
        <v/>
      </c>
      <c r="F94" t="str">
        <f>IF(ISNUMBER(D94),個人種目入力!D99,"")</f>
        <v/>
      </c>
      <c r="G94" t="str">
        <f>IF(ISNUMBER(D94),個人種目入力!F99,"")</f>
        <v/>
      </c>
      <c r="H94" t="str">
        <f>IF(ISNUMBER(D94),個人種目入力!H99,"")</f>
        <v/>
      </c>
      <c r="AI94" t="str">
        <f>IF(AL94="","",IF(COUNTIF($AL$2:AL94,AL94)=1,MAX($AI$2:AI93)+1,INDEX($AI$2:AI93,MATCH(AL94,$AL$2:AL93,0),1)))</f>
        <v/>
      </c>
      <c r="AJ94" t="str">
        <f>IF(AL94="","",COUNTIF($AL$2:AL94,AL94))</f>
        <v/>
      </c>
      <c r="AK94" t="str">
        <f t="shared" si="51"/>
        <v/>
      </c>
      <c r="AL94" t="str">
        <f>IF(個人種目入力!G99="男",個人種目入力!B99,"")</f>
        <v/>
      </c>
      <c r="AM94" t="str">
        <f>IF(ISNUMBER(AL94),個人種目入力!C99,"")</f>
        <v/>
      </c>
      <c r="AN94" t="str">
        <f>IF(ISNUMBER(AL94),個人種目入力!D99,"")</f>
        <v/>
      </c>
      <c r="AO94" t="str">
        <f>IF(ISNUMBER(AL94),個人種目入力!F99,"")</f>
        <v/>
      </c>
      <c r="AP94" t="str">
        <f>IF(ISNUMBER(AL94),個人種目入力!H99,"")</f>
        <v/>
      </c>
    </row>
    <row r="95" spans="1:42" x14ac:dyDescent="0.15">
      <c r="A95" t="str">
        <f>IF(D95="","",IF(COUNTIF($D$2:D95,D95)=1,MAX($A$2:A94)+1,INDEX($A$2:A94,MATCH(D95,$D$2:D94,0),1)))</f>
        <v/>
      </c>
      <c r="B95" t="str">
        <f>IF(D95="","",COUNTIF($D$2:D95,D95))</f>
        <v/>
      </c>
      <c r="C95" t="str">
        <f t="shared" si="52"/>
        <v/>
      </c>
      <c r="D95" t="str">
        <f>IF(個人種目入力!G100="女",個人種目入力!B100,"")</f>
        <v/>
      </c>
      <c r="E95" t="str">
        <f>IF(ISNUMBER(D95),個人種目入力!C100,"")</f>
        <v/>
      </c>
      <c r="F95" t="str">
        <f>IF(ISNUMBER(D95),個人種目入力!D100,"")</f>
        <v/>
      </c>
      <c r="G95" t="str">
        <f>IF(ISNUMBER(D95),個人種目入力!F100,"")</f>
        <v/>
      </c>
      <c r="H95" t="str">
        <f>IF(ISNUMBER(D95),個人種目入力!H100,"")</f>
        <v/>
      </c>
      <c r="AI95" t="str">
        <f>IF(AL95="","",IF(COUNTIF($AL$2:AL95,AL95)=1,MAX($AI$2:AI94)+1,INDEX($AI$2:AI94,MATCH(AL95,$AL$2:AL94,0),1)))</f>
        <v/>
      </c>
      <c r="AJ95" t="str">
        <f>IF(AL95="","",COUNTIF($AL$2:AL95,AL95))</f>
        <v/>
      </c>
      <c r="AK95" t="str">
        <f t="shared" si="51"/>
        <v/>
      </c>
      <c r="AL95" t="str">
        <f>IF(個人種目入力!G100="男",個人種目入力!B100,"")</f>
        <v/>
      </c>
      <c r="AM95" t="str">
        <f>IF(ISNUMBER(AL95),個人種目入力!C100,"")</f>
        <v/>
      </c>
      <c r="AN95" t="str">
        <f>IF(ISNUMBER(AL95),個人種目入力!D100,"")</f>
        <v/>
      </c>
      <c r="AO95" t="str">
        <f>IF(ISNUMBER(AL95),個人種目入力!F100,"")</f>
        <v/>
      </c>
      <c r="AP95" t="str">
        <f>IF(ISNUMBER(AL95),個人種目入力!H100,"")</f>
        <v/>
      </c>
    </row>
    <row r="96" spans="1:42" x14ac:dyDescent="0.15">
      <c r="A96" t="str">
        <f>IF(D96="","",IF(COUNTIF($D$2:D96,D96)=1,MAX($A$2:A95)+1,INDEX($A$2:A95,MATCH(D96,$D$2:D95,0),1)))</f>
        <v/>
      </c>
      <c r="B96" t="str">
        <f>IF(D96="","",COUNTIF($D$2:D96,D96))</f>
        <v/>
      </c>
      <c r="C96" t="str">
        <f t="shared" si="52"/>
        <v/>
      </c>
      <c r="D96" t="str">
        <f>IF(個人種目入力!G101="女",個人種目入力!B101,"")</f>
        <v/>
      </c>
      <c r="E96" t="str">
        <f>IF(ISNUMBER(D96),個人種目入力!C101,"")</f>
        <v/>
      </c>
      <c r="F96" t="str">
        <f>IF(ISNUMBER(D96),個人種目入力!D101,"")</f>
        <v/>
      </c>
      <c r="G96" t="str">
        <f>IF(ISNUMBER(D96),個人種目入力!F101,"")</f>
        <v/>
      </c>
      <c r="H96" t="str">
        <f>IF(ISNUMBER(D96),個人種目入力!H101,"")</f>
        <v/>
      </c>
      <c r="AI96" t="str">
        <f>IF(AL96="","",IF(COUNTIF($AL$2:AL96,AL96)=1,MAX($AI$2:AI95)+1,INDEX($AI$2:AI95,MATCH(AL96,$AL$2:AL95,0),1)))</f>
        <v/>
      </c>
      <c r="AJ96" t="str">
        <f>IF(AL96="","",COUNTIF($AL$2:AL96,AL96))</f>
        <v/>
      </c>
      <c r="AK96" t="str">
        <f t="shared" si="51"/>
        <v/>
      </c>
      <c r="AL96" t="str">
        <f>IF(個人種目入力!G101="男",個人種目入力!B101,"")</f>
        <v/>
      </c>
      <c r="AM96" t="str">
        <f>IF(ISNUMBER(AL96),個人種目入力!C101,"")</f>
        <v/>
      </c>
      <c r="AN96" t="str">
        <f>IF(ISNUMBER(AL96),個人種目入力!D101,"")</f>
        <v/>
      </c>
      <c r="AO96" t="str">
        <f>IF(ISNUMBER(AL96),個人種目入力!F101,"")</f>
        <v/>
      </c>
      <c r="AP96" t="str">
        <f>IF(ISNUMBER(AL96),個人種目入力!H101,"")</f>
        <v/>
      </c>
    </row>
    <row r="97" spans="1:42" x14ac:dyDescent="0.15">
      <c r="A97" t="str">
        <f>IF(D97="","",IF(COUNTIF($D$2:D97,D97)=1,MAX($A$2:A96)+1,INDEX($A$2:A96,MATCH(D97,$D$2:D96,0),1)))</f>
        <v/>
      </c>
      <c r="B97" t="str">
        <f>IF(D97="","",COUNTIF($D$2:D97,D97))</f>
        <v/>
      </c>
      <c r="C97" t="str">
        <f t="shared" si="52"/>
        <v/>
      </c>
      <c r="D97" t="str">
        <f>IF(個人種目入力!G102="女",個人種目入力!B102,"")</f>
        <v/>
      </c>
      <c r="E97" t="str">
        <f>IF(ISNUMBER(D97),個人種目入力!C102,"")</f>
        <v/>
      </c>
      <c r="F97" t="str">
        <f>IF(ISNUMBER(D97),個人種目入力!D102,"")</f>
        <v/>
      </c>
      <c r="G97" t="str">
        <f>IF(ISNUMBER(D97),個人種目入力!F102,"")</f>
        <v/>
      </c>
      <c r="H97" t="str">
        <f>IF(ISNUMBER(D97),個人種目入力!H102,"")</f>
        <v/>
      </c>
      <c r="AI97" t="str">
        <f>IF(AL97="","",IF(COUNTIF($AL$2:AL97,AL97)=1,MAX($AI$2:AI96)+1,INDEX($AI$2:AI96,MATCH(AL97,$AL$2:AL96,0),1)))</f>
        <v/>
      </c>
      <c r="AJ97" t="str">
        <f>IF(AL97="","",COUNTIF($AL$2:AL97,AL97))</f>
        <v/>
      </c>
      <c r="AK97" t="str">
        <f t="shared" si="51"/>
        <v/>
      </c>
      <c r="AL97" t="str">
        <f>IF(個人種目入力!G102="男",個人種目入力!B102,"")</f>
        <v/>
      </c>
      <c r="AM97" t="str">
        <f>IF(ISNUMBER(AL97),個人種目入力!C102,"")</f>
        <v/>
      </c>
      <c r="AN97" t="str">
        <f>IF(ISNUMBER(AL97),個人種目入力!D102,"")</f>
        <v/>
      </c>
      <c r="AO97" t="str">
        <f>IF(ISNUMBER(AL97),個人種目入力!F102,"")</f>
        <v/>
      </c>
      <c r="AP97" t="str">
        <f>IF(ISNUMBER(AL97),個人種目入力!H102,"")</f>
        <v/>
      </c>
    </row>
    <row r="98" spans="1:42" x14ac:dyDescent="0.15">
      <c r="A98" t="str">
        <f>IF(D98="","",IF(COUNTIF($D$2:D98,D98)=1,MAX($A$2:A97)+1,INDEX($A$2:A97,MATCH(D98,$D$2:D97,0),1)))</f>
        <v/>
      </c>
      <c r="B98" t="str">
        <f>IF(D98="","",COUNTIF($D$2:D98,D98))</f>
        <v/>
      </c>
      <c r="C98" t="str">
        <f t="shared" si="52"/>
        <v/>
      </c>
      <c r="D98" t="str">
        <f>IF(個人種目入力!G103="女",個人種目入力!B103,"")</f>
        <v/>
      </c>
      <c r="E98" t="str">
        <f>IF(ISNUMBER(D98),個人種目入力!C103,"")</f>
        <v/>
      </c>
      <c r="F98" t="str">
        <f>IF(ISNUMBER(D98),個人種目入力!D103,"")</f>
        <v/>
      </c>
      <c r="G98" t="str">
        <f>IF(ISNUMBER(D98),個人種目入力!F103,"")</f>
        <v/>
      </c>
      <c r="H98" t="str">
        <f>IF(ISNUMBER(D98),個人種目入力!H103,"")</f>
        <v/>
      </c>
      <c r="AI98" t="str">
        <f>IF(AL98="","",IF(COUNTIF($AL$2:AL98,AL98)=1,MAX($AI$2:AI97)+1,INDEX($AI$2:AI97,MATCH(AL98,$AL$2:AL97,0),1)))</f>
        <v/>
      </c>
      <c r="AJ98" t="str">
        <f>IF(AL98="","",COUNTIF($AL$2:AL98,AL98))</f>
        <v/>
      </c>
      <c r="AK98" t="str">
        <f t="shared" si="51"/>
        <v/>
      </c>
      <c r="AL98" t="str">
        <f>IF(個人種目入力!G103="男",個人種目入力!B103,"")</f>
        <v/>
      </c>
      <c r="AM98" t="str">
        <f>IF(ISNUMBER(AL98),個人種目入力!C103,"")</f>
        <v/>
      </c>
      <c r="AN98" t="str">
        <f>IF(ISNUMBER(AL98),個人種目入力!D103,"")</f>
        <v/>
      </c>
      <c r="AO98" t="str">
        <f>IF(ISNUMBER(AL98),個人種目入力!F103,"")</f>
        <v/>
      </c>
      <c r="AP98" t="str">
        <f>IF(ISNUMBER(AL98),個人種目入力!H103,"")</f>
        <v/>
      </c>
    </row>
    <row r="99" spans="1:42" x14ac:dyDescent="0.15">
      <c r="A99" t="str">
        <f>IF(D99="","",IF(COUNTIF($D$2:D99,D99)=1,MAX($A$2:A98)+1,INDEX($A$2:A98,MATCH(D99,$D$2:D98,0),1)))</f>
        <v/>
      </c>
      <c r="B99" t="str">
        <f>IF(D99="","",COUNTIF($D$2:D99,D99))</f>
        <v/>
      </c>
      <c r="C99" t="str">
        <f t="shared" si="52"/>
        <v/>
      </c>
      <c r="D99" t="str">
        <f>IF(個人種目入力!G104="女",個人種目入力!B104,"")</f>
        <v/>
      </c>
      <c r="E99" t="str">
        <f>IF(ISNUMBER(D99),個人種目入力!C104,"")</f>
        <v/>
      </c>
      <c r="F99" t="str">
        <f>IF(ISNUMBER(D99),個人種目入力!D104,"")</f>
        <v/>
      </c>
      <c r="G99" t="str">
        <f>IF(ISNUMBER(D99),個人種目入力!F104,"")</f>
        <v/>
      </c>
      <c r="H99" t="str">
        <f>IF(ISNUMBER(D99),個人種目入力!H104,"")</f>
        <v/>
      </c>
      <c r="AI99" t="str">
        <f>IF(AL99="","",IF(COUNTIF($AL$2:AL99,AL99)=1,MAX($AI$2:AI98)+1,INDEX($AI$2:AI98,MATCH(AL99,$AL$2:AL98,0),1)))</f>
        <v/>
      </c>
      <c r="AJ99" t="str">
        <f>IF(AL99="","",COUNTIF($AL$2:AL99,AL99))</f>
        <v/>
      </c>
      <c r="AK99" t="str">
        <f t="shared" si="51"/>
        <v/>
      </c>
      <c r="AL99" t="str">
        <f>IF(個人種目入力!G104="男",個人種目入力!B104,"")</f>
        <v/>
      </c>
      <c r="AM99" t="str">
        <f>IF(ISNUMBER(AL99),個人種目入力!C104,"")</f>
        <v/>
      </c>
      <c r="AN99" t="str">
        <f>IF(ISNUMBER(AL99),個人種目入力!D104,"")</f>
        <v/>
      </c>
      <c r="AO99" t="str">
        <f>IF(ISNUMBER(AL99),個人種目入力!F104,"")</f>
        <v/>
      </c>
      <c r="AP99" t="str">
        <f>IF(ISNUMBER(AL99),個人種目入力!H104,"")</f>
        <v/>
      </c>
    </row>
    <row r="100" spans="1:42" x14ac:dyDescent="0.15">
      <c r="A100" t="str">
        <f>IF(D100="","",IF(COUNTIF($D$2:D100,D100)=1,MAX($A$2:A99)+1,INDEX($A$2:A99,MATCH(D100,$D$2:D99,0),1)))</f>
        <v/>
      </c>
      <c r="B100" t="str">
        <f>IF(D100="","",COUNTIF($D$2:D100,D100))</f>
        <v/>
      </c>
      <c r="C100" t="str">
        <f t="shared" si="52"/>
        <v/>
      </c>
      <c r="D100" t="str">
        <f>IF(個人種目入力!G105="女",個人種目入力!B105,"")</f>
        <v/>
      </c>
      <c r="E100" t="str">
        <f>IF(ISNUMBER(D100),個人種目入力!C105,"")</f>
        <v/>
      </c>
      <c r="F100" t="str">
        <f>IF(ISNUMBER(D100),個人種目入力!D105,"")</f>
        <v/>
      </c>
      <c r="G100" t="str">
        <f>IF(ISNUMBER(D100),個人種目入力!F105,"")</f>
        <v/>
      </c>
      <c r="H100" t="str">
        <f>IF(ISNUMBER(D100),個人種目入力!H105,"")</f>
        <v/>
      </c>
      <c r="AI100" t="str">
        <f>IF(AL100="","",IF(COUNTIF($AL$2:AL100,AL100)=1,MAX($AI$2:AI99)+1,INDEX($AI$2:AI99,MATCH(AL100,$AL$2:AL99,0),1)))</f>
        <v/>
      </c>
      <c r="AJ100" t="str">
        <f>IF(AL100="","",COUNTIF($AL$2:AL100,AL100))</f>
        <v/>
      </c>
      <c r="AK100" t="str">
        <f t="shared" si="51"/>
        <v/>
      </c>
      <c r="AL100" t="str">
        <f>IF(個人種目入力!G105="男",個人種目入力!B105,"")</f>
        <v/>
      </c>
      <c r="AM100" t="str">
        <f>IF(ISNUMBER(AL100),個人種目入力!C105,"")</f>
        <v/>
      </c>
      <c r="AN100" t="str">
        <f>IF(ISNUMBER(AL100),個人種目入力!D105,"")</f>
        <v/>
      </c>
      <c r="AO100" t="str">
        <f>IF(ISNUMBER(AL100),個人種目入力!F105,"")</f>
        <v/>
      </c>
      <c r="AP100" t="str">
        <f>IF(ISNUMBER(AL100),個人種目入力!H105,"")</f>
        <v/>
      </c>
    </row>
    <row r="101" spans="1:42" x14ac:dyDescent="0.15">
      <c r="A101" t="str">
        <f>IF(D101="","",IF(COUNTIF($D$2:D101,D101)=1,MAX($A$2:A100)+1,INDEX($A$2:A100,MATCH(D101,$D$2:D100,0),1)))</f>
        <v/>
      </c>
      <c r="B101" t="str">
        <f>IF(D101="","",COUNTIF($D$2:D101,D101))</f>
        <v/>
      </c>
      <c r="C101" t="str">
        <f t="shared" si="52"/>
        <v/>
      </c>
      <c r="D101" t="str">
        <f>IF(個人種目入力!G106="女",個人種目入力!B106,"")</f>
        <v/>
      </c>
      <c r="E101" t="str">
        <f>IF(ISNUMBER(D101),個人種目入力!C106,"")</f>
        <v/>
      </c>
      <c r="F101" t="str">
        <f>IF(ISNUMBER(D101),個人種目入力!D106,"")</f>
        <v/>
      </c>
      <c r="G101" t="str">
        <f>IF(ISNUMBER(D101),個人種目入力!F106,"")</f>
        <v/>
      </c>
      <c r="H101" t="str">
        <f>IF(ISNUMBER(D101),個人種目入力!H106,"")</f>
        <v/>
      </c>
      <c r="AI101" t="str">
        <f>IF(AL101="","",IF(COUNTIF($AL$2:AL101,AL101)=1,MAX($AI$2:AI100)+1,INDEX($AI$2:AI100,MATCH(AL101,$AL$2:AL100,0),1)))</f>
        <v/>
      </c>
      <c r="AJ101" t="str">
        <f>IF(AL101="","",COUNTIF($AL$2:AL101,AL101))</f>
        <v/>
      </c>
      <c r="AK101" t="str">
        <f t="shared" si="51"/>
        <v/>
      </c>
      <c r="AL101" t="str">
        <f>IF(個人種目入力!G106="男",個人種目入力!B106,"")</f>
        <v/>
      </c>
      <c r="AM101" t="str">
        <f>IF(ISNUMBER(AL101),個人種目入力!C106,"")</f>
        <v/>
      </c>
      <c r="AN101" t="str">
        <f>IF(ISNUMBER(AL101),個人種目入力!D106,"")</f>
        <v/>
      </c>
      <c r="AO101" t="str">
        <f>IF(ISNUMBER(AL101),個人種目入力!F106,"")</f>
        <v/>
      </c>
      <c r="AP101" t="str">
        <f>IF(ISNUMBER(AL101),個人種目入力!H106,"")</f>
        <v/>
      </c>
    </row>
    <row r="102" spans="1:42" x14ac:dyDescent="0.15">
      <c r="A102" t="str">
        <f>IF(D102="","",IF(COUNTIF($D$2:D102,D102)=1,MAX($A$2:A101)+1,INDEX($A$2:A101,MATCH(D102,$D$2:D101,0),1)))</f>
        <v/>
      </c>
      <c r="B102" t="str">
        <f>IF(D102="","",COUNTIF($D$2:D102,D102))</f>
        <v/>
      </c>
      <c r="C102" t="str">
        <f t="shared" si="52"/>
        <v/>
      </c>
      <c r="D102" t="str">
        <f>IF(個人種目入力!G107="女",個人種目入力!B107,"")</f>
        <v/>
      </c>
      <c r="E102" t="str">
        <f>IF(ISNUMBER(D102),個人種目入力!C107,"")</f>
        <v/>
      </c>
      <c r="F102" t="str">
        <f>IF(ISNUMBER(D102),個人種目入力!D107,"")</f>
        <v/>
      </c>
      <c r="G102" t="str">
        <f>IF(ISNUMBER(D102),個人種目入力!F107,"")</f>
        <v/>
      </c>
      <c r="H102" t="str">
        <f>IF(ISNUMBER(D102),個人種目入力!H107,"")</f>
        <v/>
      </c>
      <c r="AI102" t="str">
        <f>IF(AL102="","",IF(COUNTIF($AL$2:AL102,AL102)=1,MAX($AI$2:AI101)+1,INDEX($AI$2:AI101,MATCH(AL102,$AL$2:AL101,0),1)))</f>
        <v/>
      </c>
      <c r="AJ102" t="str">
        <f>IF(AL102="","",COUNTIF($AL$2:AL102,AL102))</f>
        <v/>
      </c>
      <c r="AK102" t="str">
        <f t="shared" si="51"/>
        <v/>
      </c>
      <c r="AL102" t="str">
        <f>IF(個人種目入力!G107="男",個人種目入力!B107,"")</f>
        <v/>
      </c>
      <c r="AM102" t="str">
        <f>IF(ISNUMBER(AL102),個人種目入力!C107,"")</f>
        <v/>
      </c>
      <c r="AN102" t="str">
        <f>IF(ISNUMBER(AL102),個人種目入力!D107,"")</f>
        <v/>
      </c>
      <c r="AO102" t="str">
        <f>IF(ISNUMBER(AL102),個人種目入力!F107,"")</f>
        <v/>
      </c>
      <c r="AP102" t="str">
        <f>IF(ISNUMBER(AL102),個人種目入力!H107,"")</f>
        <v/>
      </c>
    </row>
    <row r="103" spans="1:42" x14ac:dyDescent="0.15">
      <c r="A103" t="str">
        <f>IF(D103="","",IF(COUNTIF($D$2:D103,D103)=1,MAX($A$2:A102)+1,INDEX($A$2:A102,MATCH(D103,$D$2:D102,0),1)))</f>
        <v/>
      </c>
      <c r="B103" t="str">
        <f>IF(D103="","",COUNTIF($D$2:D103,D103))</f>
        <v/>
      </c>
      <c r="C103" t="str">
        <f t="shared" si="52"/>
        <v/>
      </c>
      <c r="D103" t="str">
        <f>IF(個人種目入力!G108="女",個人種目入力!B108,"")</f>
        <v/>
      </c>
      <c r="E103" t="str">
        <f>IF(ISNUMBER(D103),個人種目入力!C108,"")</f>
        <v/>
      </c>
      <c r="F103" t="str">
        <f>IF(ISNUMBER(D103),個人種目入力!D108,"")</f>
        <v/>
      </c>
      <c r="G103" t="str">
        <f>IF(ISNUMBER(D103),個人種目入力!F108,"")</f>
        <v/>
      </c>
      <c r="H103" t="str">
        <f>IF(ISNUMBER(D103),個人種目入力!H108,"")</f>
        <v/>
      </c>
      <c r="AI103" t="str">
        <f>IF(AL103="","",IF(COUNTIF($AL$2:AL103,AL103)=1,MAX($AI$2:AI102)+1,INDEX($AI$2:AI102,MATCH(AL103,$AL$2:AL102,0),1)))</f>
        <v/>
      </c>
      <c r="AJ103" t="str">
        <f>IF(AL103="","",COUNTIF($AL$2:AL103,AL103))</f>
        <v/>
      </c>
      <c r="AK103" t="str">
        <f t="shared" si="51"/>
        <v/>
      </c>
      <c r="AL103" t="str">
        <f>IF(個人種目入力!G108="男",個人種目入力!B108,"")</f>
        <v/>
      </c>
      <c r="AM103" t="str">
        <f>IF(ISNUMBER(AL103),個人種目入力!C108,"")</f>
        <v/>
      </c>
      <c r="AN103" t="str">
        <f>IF(ISNUMBER(AL103),個人種目入力!D108,"")</f>
        <v/>
      </c>
      <c r="AO103" t="str">
        <f>IF(ISNUMBER(AL103),個人種目入力!F108,"")</f>
        <v/>
      </c>
      <c r="AP103" t="str">
        <f>IF(ISNUMBER(AL103),個人種目入力!H108,"")</f>
        <v/>
      </c>
    </row>
    <row r="104" spans="1:42" x14ac:dyDescent="0.15">
      <c r="A104" t="str">
        <f>IF(D104="","",IF(COUNTIF($D$2:D104,D104)=1,MAX($A$2:A103)+1,INDEX($A$2:A103,MATCH(D104,$D$2:D103,0),1)))</f>
        <v/>
      </c>
      <c r="B104" t="str">
        <f>IF(D104="","",COUNTIF($D$2:D104,D104))</f>
        <v/>
      </c>
      <c r="C104" t="str">
        <f t="shared" si="52"/>
        <v/>
      </c>
      <c r="D104" t="str">
        <f>IF(個人種目入力!G109="女",個人種目入力!B109,"")</f>
        <v/>
      </c>
      <c r="E104" t="str">
        <f>IF(ISNUMBER(D104),個人種目入力!C109,"")</f>
        <v/>
      </c>
      <c r="F104" t="str">
        <f>IF(ISNUMBER(D104),個人種目入力!D109,"")</f>
        <v/>
      </c>
      <c r="G104" t="str">
        <f>IF(ISNUMBER(D104),個人種目入力!F109,"")</f>
        <v/>
      </c>
      <c r="H104" t="str">
        <f>IF(ISNUMBER(D104),個人種目入力!H109,"")</f>
        <v/>
      </c>
      <c r="AI104" t="str">
        <f>IF(AL104="","",IF(COUNTIF($AL$2:AL104,AL104)=1,MAX($AI$2:AI103)+1,INDEX($AI$2:AI103,MATCH(AL104,$AL$2:AL103,0),1)))</f>
        <v/>
      </c>
      <c r="AJ104" t="str">
        <f>IF(AL104="","",COUNTIF($AL$2:AL104,AL104))</f>
        <v/>
      </c>
      <c r="AK104" t="str">
        <f t="shared" si="51"/>
        <v/>
      </c>
      <c r="AL104" t="str">
        <f>IF(個人種目入力!G109="男",個人種目入力!B109,"")</f>
        <v/>
      </c>
      <c r="AM104" t="str">
        <f>IF(ISNUMBER(AL104),個人種目入力!C109,"")</f>
        <v/>
      </c>
      <c r="AN104" t="str">
        <f>IF(ISNUMBER(AL104),個人種目入力!D109,"")</f>
        <v/>
      </c>
      <c r="AO104" t="str">
        <f>IF(ISNUMBER(AL104),個人種目入力!F109,"")</f>
        <v/>
      </c>
      <c r="AP104" t="str">
        <f>IF(ISNUMBER(AL104),個人種目入力!H109,"")</f>
        <v/>
      </c>
    </row>
    <row r="105" spans="1:42" x14ac:dyDescent="0.15">
      <c r="A105" t="str">
        <f>IF(D105="","",IF(COUNTIF($D$2:D105,D105)=1,MAX($A$2:A104)+1,INDEX($A$2:A104,MATCH(D105,$D$2:D104,0),1)))</f>
        <v/>
      </c>
      <c r="B105" t="str">
        <f>IF(D105="","",COUNTIF($D$2:D105,D105))</f>
        <v/>
      </c>
      <c r="C105" t="str">
        <f t="shared" si="52"/>
        <v/>
      </c>
      <c r="D105" t="str">
        <f>IF(個人種目入力!G110="女",個人種目入力!B110,"")</f>
        <v/>
      </c>
      <c r="E105" t="str">
        <f>IF(ISNUMBER(D105),個人種目入力!C110,"")</f>
        <v/>
      </c>
      <c r="F105" t="str">
        <f>IF(ISNUMBER(D105),個人種目入力!D110,"")</f>
        <v/>
      </c>
      <c r="G105" t="str">
        <f>IF(ISNUMBER(D105),個人種目入力!F110,"")</f>
        <v/>
      </c>
      <c r="H105" t="str">
        <f>IF(ISNUMBER(D105),個人種目入力!H110,"")</f>
        <v/>
      </c>
      <c r="AI105" t="str">
        <f>IF(AL105="","",IF(COUNTIF($AL$2:AL105,AL105)=1,MAX($AI$2:AI104)+1,INDEX($AI$2:AI104,MATCH(AL105,$AL$2:AL104,0),1)))</f>
        <v/>
      </c>
      <c r="AJ105" t="str">
        <f>IF(AL105="","",COUNTIF($AL$2:AL105,AL105))</f>
        <v/>
      </c>
      <c r="AK105" t="str">
        <f t="shared" si="51"/>
        <v/>
      </c>
      <c r="AL105" t="str">
        <f>IF(個人種目入力!G110="男",個人種目入力!B110,"")</f>
        <v/>
      </c>
      <c r="AM105" t="str">
        <f>IF(ISNUMBER(AL105),個人種目入力!C110,"")</f>
        <v/>
      </c>
      <c r="AN105" t="str">
        <f>IF(ISNUMBER(AL105),個人種目入力!D110,"")</f>
        <v/>
      </c>
      <c r="AO105" t="str">
        <f>IF(ISNUMBER(AL105),個人種目入力!F110,"")</f>
        <v/>
      </c>
      <c r="AP105" t="str">
        <f>IF(ISNUMBER(AL105),個人種目入力!H110,"")</f>
        <v/>
      </c>
    </row>
    <row r="106" spans="1:42" x14ac:dyDescent="0.15">
      <c r="A106" t="str">
        <f>IF(D106="","",IF(COUNTIF($D$2:D106,D106)=1,MAX($A$2:A105)+1,INDEX($A$2:A105,MATCH(D106,$D$2:D105,0),1)))</f>
        <v/>
      </c>
      <c r="B106" t="str">
        <f>IF(D106="","",COUNTIF($D$2:D106,D106))</f>
        <v/>
      </c>
      <c r="C106" t="str">
        <f t="shared" si="52"/>
        <v/>
      </c>
      <c r="D106" t="str">
        <f>IF(個人種目入力!G111="女",個人種目入力!B111,"")</f>
        <v/>
      </c>
      <c r="E106" t="str">
        <f>IF(ISNUMBER(D106),個人種目入力!C111,"")</f>
        <v/>
      </c>
      <c r="F106" t="str">
        <f>IF(ISNUMBER(D106),個人種目入力!D111,"")</f>
        <v/>
      </c>
      <c r="G106" t="str">
        <f>IF(ISNUMBER(D106),個人種目入力!F111,"")</f>
        <v/>
      </c>
      <c r="H106" t="str">
        <f>IF(ISNUMBER(D106),個人種目入力!H111,"")</f>
        <v/>
      </c>
      <c r="AI106" t="str">
        <f>IF(AL106="","",IF(COUNTIF($AL$2:AL106,AL106)=1,MAX($AI$2:AI105)+1,INDEX($AI$2:AI105,MATCH(AL106,$AL$2:AL105,0),1)))</f>
        <v/>
      </c>
      <c r="AJ106" t="str">
        <f>IF(AL106="","",COUNTIF($AL$2:AL106,AL106))</f>
        <v/>
      </c>
      <c r="AK106" t="str">
        <f t="shared" si="51"/>
        <v/>
      </c>
      <c r="AL106" t="str">
        <f>IF(個人種目入力!G111="男",個人種目入力!B111,"")</f>
        <v/>
      </c>
      <c r="AM106" t="str">
        <f>IF(ISNUMBER(AL106),個人種目入力!C111,"")</f>
        <v/>
      </c>
      <c r="AN106" t="str">
        <f>IF(ISNUMBER(AL106),個人種目入力!D111,"")</f>
        <v/>
      </c>
      <c r="AO106" t="str">
        <f>IF(ISNUMBER(AL106),個人種目入力!F111,"")</f>
        <v/>
      </c>
      <c r="AP106" t="str">
        <f>IF(ISNUMBER(AL106),個人種目入力!H111,"")</f>
        <v/>
      </c>
    </row>
    <row r="107" spans="1:42" x14ac:dyDescent="0.15">
      <c r="A107" t="str">
        <f>IF(D107="","",IF(COUNTIF($D$2:D107,D107)=1,MAX($A$2:A106)+1,INDEX($A$2:A106,MATCH(D107,$D$2:D106,0),1)))</f>
        <v/>
      </c>
      <c r="B107" t="str">
        <f>IF(D107="","",COUNTIF($D$2:D107,D107))</f>
        <v/>
      </c>
      <c r="C107" t="str">
        <f t="shared" si="52"/>
        <v/>
      </c>
      <c r="D107" t="str">
        <f>IF(個人種目入力!G112="女",個人種目入力!B112,"")</f>
        <v/>
      </c>
      <c r="E107" t="str">
        <f>IF(ISNUMBER(D107),個人種目入力!C112,"")</f>
        <v/>
      </c>
      <c r="F107" t="str">
        <f>IF(ISNUMBER(D107),個人種目入力!D112,"")</f>
        <v/>
      </c>
      <c r="G107" t="str">
        <f>IF(ISNUMBER(D107),個人種目入力!F112,"")</f>
        <v/>
      </c>
      <c r="H107" t="str">
        <f>IF(ISNUMBER(D107),個人種目入力!H112,"")</f>
        <v/>
      </c>
      <c r="AI107" t="str">
        <f>IF(AL107="","",IF(COUNTIF($AL$2:AL107,AL107)=1,MAX($AI$2:AI106)+1,INDEX($AI$2:AI106,MATCH(AL107,$AL$2:AL106,0),1)))</f>
        <v/>
      </c>
      <c r="AJ107" t="str">
        <f>IF(AL107="","",COUNTIF($AL$2:AL107,AL107))</f>
        <v/>
      </c>
      <c r="AK107" t="str">
        <f t="shared" si="51"/>
        <v/>
      </c>
      <c r="AL107" t="str">
        <f>IF(個人種目入力!G112="男",個人種目入力!B112,"")</f>
        <v/>
      </c>
      <c r="AM107" t="str">
        <f>IF(ISNUMBER(AL107),個人種目入力!C112,"")</f>
        <v/>
      </c>
      <c r="AN107" t="str">
        <f>IF(ISNUMBER(AL107),個人種目入力!D112,"")</f>
        <v/>
      </c>
      <c r="AO107" t="str">
        <f>IF(ISNUMBER(AL107),個人種目入力!F112,"")</f>
        <v/>
      </c>
      <c r="AP107" t="str">
        <f>IF(ISNUMBER(AL107),個人種目入力!H112,"")</f>
        <v/>
      </c>
    </row>
    <row r="108" spans="1:42" x14ac:dyDescent="0.15">
      <c r="A108" t="str">
        <f>IF(D108="","",IF(COUNTIF($D$2:D108,D108)=1,MAX($A$2:A107)+1,INDEX($A$2:A107,MATCH(D108,$D$2:D107,0),1)))</f>
        <v/>
      </c>
      <c r="B108" t="str">
        <f>IF(D108="","",COUNTIF($D$2:D108,D108))</f>
        <v/>
      </c>
      <c r="C108" t="str">
        <f t="shared" si="52"/>
        <v/>
      </c>
      <c r="D108" t="str">
        <f>IF(個人種目入力!G113="女",個人種目入力!B113,"")</f>
        <v/>
      </c>
      <c r="E108" t="str">
        <f>IF(ISNUMBER(D108),個人種目入力!C113,"")</f>
        <v/>
      </c>
      <c r="F108" t="str">
        <f>IF(ISNUMBER(D108),個人種目入力!D113,"")</f>
        <v/>
      </c>
      <c r="G108" t="str">
        <f>IF(ISNUMBER(D108),個人種目入力!F113,"")</f>
        <v/>
      </c>
      <c r="H108" t="str">
        <f>IF(ISNUMBER(D108),個人種目入力!H113,"")</f>
        <v/>
      </c>
      <c r="AI108" t="str">
        <f>IF(AL108="","",IF(COUNTIF($AL$2:AL108,AL108)=1,MAX($AI$2:AI107)+1,INDEX($AI$2:AI107,MATCH(AL108,$AL$2:AL107,0),1)))</f>
        <v/>
      </c>
      <c r="AJ108" t="str">
        <f>IF(AL108="","",COUNTIF($AL$2:AL108,AL108))</f>
        <v/>
      </c>
      <c r="AK108" t="str">
        <f t="shared" si="51"/>
        <v/>
      </c>
      <c r="AL108" t="str">
        <f>IF(個人種目入力!G113="男",個人種目入力!B113,"")</f>
        <v/>
      </c>
      <c r="AM108" t="str">
        <f>IF(ISNUMBER(AL108),個人種目入力!C113,"")</f>
        <v/>
      </c>
      <c r="AN108" t="str">
        <f>IF(ISNUMBER(AL108),個人種目入力!D113,"")</f>
        <v/>
      </c>
      <c r="AO108" t="str">
        <f>IF(ISNUMBER(AL108),個人種目入力!F113,"")</f>
        <v/>
      </c>
      <c r="AP108" t="str">
        <f>IF(ISNUMBER(AL108),個人種目入力!H113,"")</f>
        <v/>
      </c>
    </row>
    <row r="109" spans="1:42" x14ac:dyDescent="0.15">
      <c r="A109" t="str">
        <f>IF(D109="","",IF(COUNTIF($D$2:D109,D109)=1,MAX($A$2:A108)+1,INDEX($A$2:A108,MATCH(D109,$D$2:D108,0),1)))</f>
        <v/>
      </c>
      <c r="B109" t="str">
        <f>IF(D109="","",COUNTIF($D$2:D109,D109))</f>
        <v/>
      </c>
      <c r="C109" t="str">
        <f t="shared" si="52"/>
        <v/>
      </c>
      <c r="D109" t="str">
        <f>IF(個人種目入力!G114="女",個人種目入力!B114,"")</f>
        <v/>
      </c>
      <c r="E109" t="str">
        <f>IF(ISNUMBER(D109),個人種目入力!C114,"")</f>
        <v/>
      </c>
      <c r="F109" t="str">
        <f>IF(ISNUMBER(D109),個人種目入力!D114,"")</f>
        <v/>
      </c>
      <c r="G109" t="str">
        <f>IF(ISNUMBER(D109),個人種目入力!F114,"")</f>
        <v/>
      </c>
      <c r="H109" t="str">
        <f>IF(ISNUMBER(D109),個人種目入力!H114,"")</f>
        <v/>
      </c>
      <c r="AI109" t="str">
        <f>IF(AL109="","",IF(COUNTIF($AL$2:AL109,AL109)=1,MAX($AI$2:AI108)+1,INDEX($AI$2:AI108,MATCH(AL109,$AL$2:AL108,0),1)))</f>
        <v/>
      </c>
      <c r="AJ109" t="str">
        <f>IF(AL109="","",COUNTIF($AL$2:AL109,AL109))</f>
        <v/>
      </c>
      <c r="AK109" t="str">
        <f t="shared" si="51"/>
        <v/>
      </c>
      <c r="AL109" t="str">
        <f>IF(個人種目入力!G114="男",個人種目入力!B114,"")</f>
        <v/>
      </c>
      <c r="AM109" t="str">
        <f>IF(ISNUMBER(AL109),個人種目入力!C114,"")</f>
        <v/>
      </c>
      <c r="AN109" t="str">
        <f>IF(ISNUMBER(AL109),個人種目入力!D114,"")</f>
        <v/>
      </c>
      <c r="AO109" t="str">
        <f>IF(ISNUMBER(AL109),個人種目入力!F114,"")</f>
        <v/>
      </c>
      <c r="AP109" t="str">
        <f>IF(ISNUMBER(AL109),個人種目入力!H114,"")</f>
        <v/>
      </c>
    </row>
    <row r="110" spans="1:42" x14ac:dyDescent="0.15">
      <c r="A110" t="str">
        <f>IF(D110="","",IF(COUNTIF($D$2:D110,D110)=1,MAX($A$2:A109)+1,INDEX($A$2:A109,MATCH(D110,$D$2:D109,0),1)))</f>
        <v/>
      </c>
      <c r="B110" t="str">
        <f>IF(D110="","",COUNTIF($D$2:D110,D110))</f>
        <v/>
      </c>
      <c r="C110" t="str">
        <f t="shared" si="52"/>
        <v/>
      </c>
      <c r="D110" t="str">
        <f>IF(個人種目入力!G115="女",個人種目入力!B115,"")</f>
        <v/>
      </c>
      <c r="E110" t="str">
        <f>IF(ISNUMBER(D110),個人種目入力!C115,"")</f>
        <v/>
      </c>
      <c r="F110" t="str">
        <f>IF(ISNUMBER(D110),個人種目入力!D115,"")</f>
        <v/>
      </c>
      <c r="G110" t="str">
        <f>IF(ISNUMBER(D110),個人種目入力!F115,"")</f>
        <v/>
      </c>
      <c r="H110" t="str">
        <f>IF(ISNUMBER(D110),個人種目入力!H115,"")</f>
        <v/>
      </c>
      <c r="AI110" t="str">
        <f>IF(AL110="","",IF(COUNTIF($AL$2:AL110,AL110)=1,MAX($AI$2:AI109)+1,INDEX($AI$2:AI109,MATCH(AL110,$AL$2:AL109,0),1)))</f>
        <v/>
      </c>
      <c r="AJ110" t="str">
        <f>IF(AL110="","",COUNTIF($AL$2:AL110,AL110))</f>
        <v/>
      </c>
      <c r="AK110" t="str">
        <f t="shared" si="51"/>
        <v/>
      </c>
      <c r="AL110" t="str">
        <f>IF(個人種目入力!G115="男",個人種目入力!B115,"")</f>
        <v/>
      </c>
      <c r="AM110" t="str">
        <f>IF(ISNUMBER(AL110),個人種目入力!C115,"")</f>
        <v/>
      </c>
      <c r="AN110" t="str">
        <f>IF(ISNUMBER(AL110),個人種目入力!D115,"")</f>
        <v/>
      </c>
      <c r="AO110" t="str">
        <f>IF(ISNUMBER(AL110),個人種目入力!F115,"")</f>
        <v/>
      </c>
      <c r="AP110" t="str">
        <f>IF(ISNUMBER(AL110),個人種目入力!H115,"")</f>
        <v/>
      </c>
    </row>
    <row r="111" spans="1:42" x14ac:dyDescent="0.15">
      <c r="A111" t="str">
        <f>IF(D111="","",IF(COUNTIF($D$2:D111,D111)=1,MAX($A$2:A110)+1,INDEX($A$2:A110,MATCH(D111,$D$2:D110,0),1)))</f>
        <v/>
      </c>
      <c r="B111" t="str">
        <f>IF(D111="","",COUNTIF($D$2:D111,D111))</f>
        <v/>
      </c>
      <c r="C111" t="str">
        <f t="shared" si="52"/>
        <v/>
      </c>
      <c r="D111" t="str">
        <f>IF(個人種目入力!G116="女",個人種目入力!B116,"")</f>
        <v/>
      </c>
      <c r="E111" t="str">
        <f>IF(ISNUMBER(D111),個人種目入力!C116,"")</f>
        <v/>
      </c>
      <c r="F111" t="str">
        <f>IF(ISNUMBER(D111),個人種目入力!D116,"")</f>
        <v/>
      </c>
      <c r="G111" t="str">
        <f>IF(ISNUMBER(D111),個人種目入力!F116,"")</f>
        <v/>
      </c>
      <c r="H111" t="str">
        <f>IF(ISNUMBER(D111),個人種目入力!H116,"")</f>
        <v/>
      </c>
      <c r="AI111" t="str">
        <f>IF(AL111="","",IF(COUNTIF($AL$2:AL111,AL111)=1,MAX($AI$2:AI110)+1,INDEX($AI$2:AI110,MATCH(AL111,$AL$2:AL110,0),1)))</f>
        <v/>
      </c>
      <c r="AJ111" t="str">
        <f>IF(AL111="","",COUNTIF($AL$2:AL111,AL111))</f>
        <v/>
      </c>
      <c r="AK111" t="str">
        <f t="shared" si="51"/>
        <v/>
      </c>
      <c r="AL111" t="str">
        <f>IF(個人種目入力!G116="男",個人種目入力!B116,"")</f>
        <v/>
      </c>
      <c r="AM111" t="str">
        <f>IF(ISNUMBER(AL111),個人種目入力!C116,"")</f>
        <v/>
      </c>
      <c r="AN111" t="str">
        <f>IF(ISNUMBER(AL111),個人種目入力!D116,"")</f>
        <v/>
      </c>
      <c r="AO111" t="str">
        <f>IF(ISNUMBER(AL111),個人種目入力!F116,"")</f>
        <v/>
      </c>
      <c r="AP111" t="str">
        <f>IF(ISNUMBER(AL111),個人種目入力!H116,"")</f>
        <v/>
      </c>
    </row>
    <row r="112" spans="1:42" x14ac:dyDescent="0.15">
      <c r="A112" t="str">
        <f>IF(D112="","",IF(COUNTIF($D$2:D112,D112)=1,MAX($A$2:A111)+1,INDEX($A$2:A111,MATCH(D112,$D$2:D111,0),1)))</f>
        <v/>
      </c>
      <c r="B112" t="str">
        <f>IF(D112="","",COUNTIF($D$2:D112,D112))</f>
        <v/>
      </c>
      <c r="C112" t="str">
        <f t="shared" si="52"/>
        <v/>
      </c>
      <c r="D112" t="str">
        <f>IF(個人種目入力!G117="女",個人種目入力!B117,"")</f>
        <v/>
      </c>
      <c r="E112" t="str">
        <f>IF(ISNUMBER(D112),個人種目入力!C117,"")</f>
        <v/>
      </c>
      <c r="F112" t="str">
        <f>IF(ISNUMBER(D112),個人種目入力!D117,"")</f>
        <v/>
      </c>
      <c r="G112" t="str">
        <f>IF(ISNUMBER(D112),個人種目入力!F117,"")</f>
        <v/>
      </c>
      <c r="H112" t="str">
        <f>IF(ISNUMBER(D112),個人種目入力!H117,"")</f>
        <v/>
      </c>
      <c r="AI112" t="str">
        <f>IF(AL112="","",IF(COUNTIF($AL$2:AL112,AL112)=1,MAX($AI$2:AI111)+1,INDEX($AI$2:AI111,MATCH(AL112,$AL$2:AL111,0),1)))</f>
        <v/>
      </c>
      <c r="AJ112" t="str">
        <f>IF(AL112="","",COUNTIF($AL$2:AL112,AL112))</f>
        <v/>
      </c>
      <c r="AK112" t="str">
        <f t="shared" si="51"/>
        <v/>
      </c>
      <c r="AL112" t="str">
        <f>IF(個人種目入力!G117="男",個人種目入力!B117,"")</f>
        <v/>
      </c>
      <c r="AM112" t="str">
        <f>IF(ISNUMBER(AL112),個人種目入力!C117,"")</f>
        <v/>
      </c>
      <c r="AN112" t="str">
        <f>IF(ISNUMBER(AL112),個人種目入力!D117,"")</f>
        <v/>
      </c>
      <c r="AO112" t="str">
        <f>IF(ISNUMBER(AL112),個人種目入力!F117,"")</f>
        <v/>
      </c>
      <c r="AP112" t="str">
        <f>IF(ISNUMBER(AL112),個人種目入力!H117,"")</f>
        <v/>
      </c>
    </row>
    <row r="113" spans="1:67" x14ac:dyDescent="0.15">
      <c r="A113" t="str">
        <f>IF(D113="","",IF(COUNTIF($D$2:D113,D113)=1,MAX($A$2:A112)+1,INDEX($A$2:A112,MATCH(D113,$D$2:D112,0),1)))</f>
        <v/>
      </c>
      <c r="B113" t="str">
        <f>IF(D113="","",COUNTIF($D$2:D113,D113))</f>
        <v/>
      </c>
      <c r="C113" t="str">
        <f t="shared" si="52"/>
        <v/>
      </c>
      <c r="D113" t="str">
        <f>IF(個人種目入力!G118="女",個人種目入力!B118,"")</f>
        <v/>
      </c>
      <c r="E113" t="str">
        <f>IF(ISNUMBER(D113),個人種目入力!C118,"")</f>
        <v/>
      </c>
      <c r="F113" t="str">
        <f>IF(ISNUMBER(D113),個人種目入力!D118,"")</f>
        <v/>
      </c>
      <c r="G113" t="str">
        <f>IF(ISNUMBER(D113),個人種目入力!F118,"")</f>
        <v/>
      </c>
      <c r="H113" t="str">
        <f>IF(ISNUMBER(D113),個人種目入力!H118,"")</f>
        <v/>
      </c>
      <c r="AI113" t="str">
        <f>IF(AL113="","",IF(COUNTIF($AL$2:AL113,AL113)=1,MAX($AI$2:AI112)+1,INDEX($AI$2:AI112,MATCH(AL113,$AL$2:AL112,0),1)))</f>
        <v/>
      </c>
      <c r="AJ113" t="str">
        <f>IF(AL113="","",COUNTIF($AL$2:AL113,AL113))</f>
        <v/>
      </c>
      <c r="AK113" t="str">
        <f t="shared" si="51"/>
        <v/>
      </c>
      <c r="AL113" t="str">
        <f>IF(個人種目入力!G118="男",個人種目入力!B118,"")</f>
        <v/>
      </c>
      <c r="AM113" t="str">
        <f>IF(ISNUMBER(AL113),個人種目入力!C118,"")</f>
        <v/>
      </c>
      <c r="AN113" t="str">
        <f>IF(ISNUMBER(AL113),個人種目入力!D118,"")</f>
        <v/>
      </c>
      <c r="AO113" t="str">
        <f>IF(ISNUMBER(AL113),個人種目入力!F118,"")</f>
        <v/>
      </c>
      <c r="AP113" t="str">
        <f>IF(ISNUMBER(AL113),個人種目入力!H118,"")</f>
        <v/>
      </c>
    </row>
    <row r="114" spans="1:67" x14ac:dyDescent="0.15">
      <c r="A114" t="str">
        <f>IF(D114="","",IF(COUNTIF($D$2:D114,D114)=1,MAX($A$2:A113)+1,INDEX($A$2:A113,MATCH(D114,$D$2:D113,0),1)))</f>
        <v/>
      </c>
      <c r="B114" t="str">
        <f>IF(D114="","",COUNTIF($D$2:D114,D114))</f>
        <v/>
      </c>
      <c r="C114" t="str">
        <f t="shared" si="52"/>
        <v/>
      </c>
      <c r="D114" t="str">
        <f>IF(個人種目入力!G119="女",個人種目入力!B119,"")</f>
        <v/>
      </c>
      <c r="E114" t="str">
        <f>IF(ISNUMBER(D114),個人種目入力!C119,"")</f>
        <v/>
      </c>
      <c r="F114" t="str">
        <f>IF(ISNUMBER(D114),個人種目入力!D119,"")</f>
        <v/>
      </c>
      <c r="G114" t="str">
        <f>IF(ISNUMBER(D114),個人種目入力!F119,"")</f>
        <v/>
      </c>
      <c r="H114" t="str">
        <f>IF(ISNUMBER(D114),個人種目入力!H119,"")</f>
        <v/>
      </c>
      <c r="AI114" t="str">
        <f>IF(AL114="","",IF(COUNTIF($AL$2:AL114,AL114)=1,MAX($AI$2:AI113)+1,INDEX($AI$2:AI113,MATCH(AL114,$AL$2:AL113,0),1)))</f>
        <v/>
      </c>
      <c r="AJ114" t="str">
        <f>IF(AL114="","",COUNTIF($AL$2:AL114,AL114))</f>
        <v/>
      </c>
      <c r="AK114" t="str">
        <f t="shared" si="51"/>
        <v/>
      </c>
      <c r="AL114" t="str">
        <f>IF(個人種目入力!G119="男",個人種目入力!B119,"")</f>
        <v/>
      </c>
      <c r="AM114" t="str">
        <f>IF(ISNUMBER(AL114),個人種目入力!C119,"")</f>
        <v/>
      </c>
      <c r="AN114" t="str">
        <f>IF(ISNUMBER(AL114),個人種目入力!D119,"")</f>
        <v/>
      </c>
      <c r="AO114" t="str">
        <f>IF(ISNUMBER(AL114),個人種目入力!F119,"")</f>
        <v/>
      </c>
      <c r="AP114" t="str">
        <f>IF(ISNUMBER(AL114),個人種目入力!H119,"")</f>
        <v/>
      </c>
    </row>
    <row r="115" spans="1:67" x14ac:dyDescent="0.15">
      <c r="A115" t="str">
        <f>IF(D115="","",IF(COUNTIF($D$2:D115,D115)=1,MAX($A$2:A114)+1,INDEX($A$2:A114,MATCH(D115,$D$2:D114,0),1)))</f>
        <v/>
      </c>
      <c r="B115" t="str">
        <f>IF(D115="","",COUNTIF($D$2:D115,D115))</f>
        <v/>
      </c>
      <c r="C115" t="str">
        <f t="shared" si="52"/>
        <v/>
      </c>
      <c r="D115" t="str">
        <f>IF(個人種目入力!G120="女",個人種目入力!B120,"")</f>
        <v/>
      </c>
      <c r="E115" t="str">
        <f>IF(ISNUMBER(D115),個人種目入力!C120,"")</f>
        <v/>
      </c>
      <c r="F115" t="str">
        <f>IF(ISNUMBER(D115),個人種目入力!D120,"")</f>
        <v/>
      </c>
      <c r="G115" t="str">
        <f>IF(ISNUMBER(D115),個人種目入力!F120,"")</f>
        <v/>
      </c>
      <c r="H115" t="str">
        <f>IF(ISNUMBER(D115),個人種目入力!H120,"")</f>
        <v/>
      </c>
      <c r="AI115" t="str">
        <f>IF(AL115="","",IF(COUNTIF($AL$2:AL115,AL115)=1,MAX($AI$2:AI114)+1,INDEX($AI$2:AI114,MATCH(AL115,$AL$2:AL114,0),1)))</f>
        <v/>
      </c>
      <c r="AJ115" t="str">
        <f>IF(AL115="","",COUNTIF($AL$2:AL115,AL115))</f>
        <v/>
      </c>
      <c r="AK115" t="str">
        <f t="shared" si="51"/>
        <v/>
      </c>
      <c r="AL115" t="str">
        <f>IF(個人種目入力!G120="男",個人種目入力!B120,"")</f>
        <v/>
      </c>
      <c r="AM115" t="str">
        <f>IF(ISNUMBER(AL115),個人種目入力!C120,"")</f>
        <v/>
      </c>
      <c r="AN115" t="str">
        <f>IF(ISNUMBER(AL115),個人種目入力!D120,"")</f>
        <v/>
      </c>
      <c r="AO115" t="str">
        <f>IF(ISNUMBER(AL115),個人種目入力!F120,"")</f>
        <v/>
      </c>
      <c r="AP115" t="str">
        <f>IF(ISNUMBER(AL115),個人種目入力!H120,"")</f>
        <v/>
      </c>
    </row>
    <row r="116" spans="1:67" x14ac:dyDescent="0.15">
      <c r="A116" t="str">
        <f>IF(D116="","",IF(COUNTIF($D$2:D116,D116)=1,MAX($A$2:A115)+1,INDEX($A$2:A115,MATCH(D116,$D$2:D115,0),1)))</f>
        <v/>
      </c>
      <c r="B116" t="str">
        <f>IF(D116="","",COUNTIF($D$2:D116,D116))</f>
        <v/>
      </c>
      <c r="C116" t="str">
        <f t="shared" si="52"/>
        <v/>
      </c>
      <c r="D116" t="str">
        <f>IF(個人種目入力!G121="女",個人種目入力!B121,"")</f>
        <v/>
      </c>
      <c r="E116" t="str">
        <f>IF(ISNUMBER(D116),個人種目入力!C121,"")</f>
        <v/>
      </c>
      <c r="F116" t="str">
        <f>IF(ISNUMBER(D116),個人種目入力!D121,"")</f>
        <v/>
      </c>
      <c r="G116" t="str">
        <f>IF(ISNUMBER(D116),個人種目入力!F121,"")</f>
        <v/>
      </c>
      <c r="H116" t="str">
        <f>IF(ISNUMBER(D116),個人種目入力!H121,"")</f>
        <v/>
      </c>
      <c r="AI116" t="str">
        <f>IF(AL116="","",IF(COUNTIF($AL$2:AL116,AL116)=1,MAX($AI$2:AI115)+1,INDEX($AI$2:AI115,MATCH(AL116,$AL$2:AL115,0),1)))</f>
        <v/>
      </c>
      <c r="AJ116" t="str">
        <f>IF(AL116="","",COUNTIF($AL$2:AL116,AL116))</f>
        <v/>
      </c>
      <c r="AK116" t="str">
        <f t="shared" si="51"/>
        <v/>
      </c>
      <c r="AL116" t="str">
        <f>IF(個人種目入力!G121="男",個人種目入力!B121,"")</f>
        <v/>
      </c>
      <c r="AM116" t="str">
        <f>IF(ISNUMBER(AL116),個人種目入力!C121,"")</f>
        <v/>
      </c>
      <c r="AN116" t="str">
        <f>IF(ISNUMBER(AL116),個人種目入力!D121,"")</f>
        <v/>
      </c>
      <c r="AO116" t="str">
        <f>IF(ISNUMBER(AL116),個人種目入力!F121,"")</f>
        <v/>
      </c>
      <c r="AP116" t="str">
        <f>IF(ISNUMBER(AL116),個人種目入力!H121,"")</f>
        <v/>
      </c>
    </row>
    <row r="117" spans="1:67" x14ac:dyDescent="0.15">
      <c r="A117" t="str">
        <f>IF(D117="","",IF(COUNTIF($D$2:D117,D117)=1,MAX($A$2:A116)+1,INDEX($A$2:A116,MATCH(D117,$D$2:D116,0),1)))</f>
        <v/>
      </c>
      <c r="B117" t="str">
        <f>IF(D117="","",COUNTIF($D$2:D117,D117))</f>
        <v/>
      </c>
      <c r="C117" t="str">
        <f t="shared" si="52"/>
        <v/>
      </c>
      <c r="D117" t="str">
        <f>IF(個人種目入力!G122="女",個人種目入力!B122,"")</f>
        <v/>
      </c>
      <c r="E117" t="str">
        <f>IF(ISNUMBER(D117),個人種目入力!C122,"")</f>
        <v/>
      </c>
      <c r="F117" t="str">
        <f>IF(ISNUMBER(D117),個人種目入力!D122,"")</f>
        <v/>
      </c>
      <c r="G117" t="str">
        <f>IF(ISNUMBER(D117),個人種目入力!F122,"")</f>
        <v/>
      </c>
      <c r="H117" t="str">
        <f>IF(ISNUMBER(D117),個人種目入力!H122,"")</f>
        <v/>
      </c>
      <c r="AI117" t="str">
        <f>IF(AL117="","",IF(COUNTIF($AL$2:AL117,AL117)=1,MAX($AI$2:AI116)+1,INDEX($AI$2:AI116,MATCH(AL117,$AL$2:AL116,0),1)))</f>
        <v/>
      </c>
      <c r="AJ117" t="str">
        <f>IF(AL117="","",COUNTIF($AL$2:AL117,AL117))</f>
        <v/>
      </c>
      <c r="AK117" t="str">
        <f t="shared" si="51"/>
        <v/>
      </c>
      <c r="AL117" t="str">
        <f>IF(個人種目入力!G122="男",個人種目入力!B122,"")</f>
        <v/>
      </c>
      <c r="AM117" t="str">
        <f>IF(ISNUMBER(AL117),個人種目入力!C122,"")</f>
        <v/>
      </c>
      <c r="AN117" t="str">
        <f>IF(ISNUMBER(AL117),個人種目入力!D122,"")</f>
        <v/>
      </c>
      <c r="AO117" t="str">
        <f>IF(ISNUMBER(AL117),個人種目入力!F122,"")</f>
        <v/>
      </c>
      <c r="AP117" t="str">
        <f>IF(ISNUMBER(AL117),個人種目入力!H122,"")</f>
        <v/>
      </c>
    </row>
    <row r="118" spans="1:67" x14ac:dyDescent="0.15">
      <c r="A118" t="str">
        <f>IF(D118="","",IF(COUNTIF($D$2:D118,D118)=1,MAX($A$2:A117)+1,INDEX($A$2:A117,MATCH(D118,$D$2:D117,0),1)))</f>
        <v/>
      </c>
      <c r="B118" t="str">
        <f>IF(D118="","",COUNTIF($D$2:D118,D118))</f>
        <v/>
      </c>
      <c r="C118" t="str">
        <f t="shared" si="52"/>
        <v/>
      </c>
      <c r="D118" t="str">
        <f>IF(個人種目入力!G123="女",個人種目入力!B123,"")</f>
        <v/>
      </c>
      <c r="E118" t="str">
        <f>IF(ISNUMBER(D118),個人種目入力!C123,"")</f>
        <v/>
      </c>
      <c r="F118" t="str">
        <f>IF(ISNUMBER(D118),個人種目入力!D123,"")</f>
        <v/>
      </c>
      <c r="G118" t="str">
        <f>IF(ISNUMBER(D118),個人種目入力!F123,"")</f>
        <v/>
      </c>
      <c r="H118" t="str">
        <f>IF(ISNUMBER(D118),個人種目入力!H123,"")</f>
        <v/>
      </c>
      <c r="AI118" t="str">
        <f>IF(AL118="","",IF(COUNTIF($AL$2:AL118,AL118)=1,MAX($AI$2:AI117)+1,INDEX($AI$2:AI117,MATCH(AL118,$AL$2:AL117,0),1)))</f>
        <v/>
      </c>
      <c r="AJ118" t="str">
        <f>IF(AL118="","",COUNTIF($AL$2:AL118,AL118))</f>
        <v/>
      </c>
      <c r="AK118" t="str">
        <f t="shared" si="51"/>
        <v/>
      </c>
      <c r="AL118" t="str">
        <f>IF(個人種目入力!G123="男",個人種目入力!B123,"")</f>
        <v/>
      </c>
      <c r="AM118" t="str">
        <f>IF(ISNUMBER(AL118),個人種目入力!C123,"")</f>
        <v/>
      </c>
      <c r="AN118" t="str">
        <f>IF(ISNUMBER(AL118),個人種目入力!D123,"")</f>
        <v/>
      </c>
      <c r="AO118" t="str">
        <f>IF(ISNUMBER(AL118),個人種目入力!F123,"")</f>
        <v/>
      </c>
      <c r="AP118" t="str">
        <f>IF(ISNUMBER(AL118),個人種目入力!H123,"")</f>
        <v/>
      </c>
    </row>
    <row r="119" spans="1:67" x14ac:dyDescent="0.15">
      <c r="A119" t="str">
        <f>IF(D119="","",IF(COUNTIF($D$2:D119,D119)=1,MAX($A$2:A118)+1,INDEX($A$2:A118,MATCH(D119,$D$2:D118,0),1)))</f>
        <v/>
      </c>
      <c r="B119" t="str">
        <f>IF(D119="","",COUNTIF($D$2:D119,D119))</f>
        <v/>
      </c>
      <c r="C119" t="str">
        <f t="shared" si="52"/>
        <v/>
      </c>
      <c r="D119" t="str">
        <f>IF(個人種目入力!G124="女",個人種目入力!B124,"")</f>
        <v/>
      </c>
      <c r="E119" t="str">
        <f>IF(ISNUMBER(D119),個人種目入力!C124,"")</f>
        <v/>
      </c>
      <c r="F119" t="str">
        <f>IF(ISNUMBER(D119),個人種目入力!D124,"")</f>
        <v/>
      </c>
      <c r="G119" t="str">
        <f>IF(ISNUMBER(D119),個人種目入力!F124,"")</f>
        <v/>
      </c>
      <c r="H119" t="str">
        <f>IF(ISNUMBER(D119),個人種目入力!H124,"")</f>
        <v/>
      </c>
      <c r="AI119" t="str">
        <f>IF(AL119="","",IF(COUNTIF($AL$2:AL119,AL119)=1,MAX($AI$2:AI118)+1,INDEX($AI$2:AI118,MATCH(AL119,$AL$2:AL118,0),1)))</f>
        <v/>
      </c>
      <c r="AJ119" t="str">
        <f>IF(AL119="","",COUNTIF($AL$2:AL119,AL119))</f>
        <v/>
      </c>
      <c r="AK119" t="str">
        <f t="shared" si="51"/>
        <v/>
      </c>
      <c r="AL119" t="str">
        <f>IF(個人種目入力!G124="男",個人種目入力!B124,"")</f>
        <v/>
      </c>
      <c r="AM119" t="str">
        <f>IF(ISNUMBER(AL119),個人種目入力!C124,"")</f>
        <v/>
      </c>
      <c r="AN119" t="str">
        <f>IF(ISNUMBER(AL119),個人種目入力!D124,"")</f>
        <v/>
      </c>
      <c r="AO119" t="str">
        <f>IF(ISNUMBER(AL119),個人種目入力!F124,"")</f>
        <v/>
      </c>
      <c r="AP119" t="str">
        <f>IF(ISNUMBER(AL119),個人種目入力!H124,"")</f>
        <v/>
      </c>
    </row>
    <row r="120" spans="1:67" x14ac:dyDescent="0.15">
      <c r="A120" t="str">
        <f>IF(D120="","",IF(COUNTIF($D$2:D120,D120)=1,MAX($A$2:A119)+1,INDEX($A$2:A119,MATCH(D120,$D$2:D119,0),1)))</f>
        <v/>
      </c>
      <c r="B120" t="str">
        <f>IF(D120="","",COUNTIF($D$2:D120,D120))</f>
        <v/>
      </c>
      <c r="C120" t="str">
        <f t="shared" si="52"/>
        <v/>
      </c>
      <c r="D120" t="str">
        <f>IF(個人種目入力!G125="女",個人種目入力!B125,"")</f>
        <v/>
      </c>
      <c r="E120" t="str">
        <f>IF(ISNUMBER(D120),個人種目入力!C125,"")</f>
        <v/>
      </c>
      <c r="F120" t="str">
        <f>IF(ISNUMBER(D120),個人種目入力!D125,"")</f>
        <v/>
      </c>
      <c r="G120" t="str">
        <f>IF(ISNUMBER(D120),個人種目入力!F125,"")</f>
        <v/>
      </c>
      <c r="H120" t="str">
        <f>IF(ISNUMBER(D120),個人種目入力!H125,"")</f>
        <v/>
      </c>
      <c r="AI120" t="str">
        <f>IF(AL120="","",IF(COUNTIF($AL$2:AL120,AL120)=1,MAX($AI$2:AI119)+1,INDEX($AI$2:AI119,MATCH(AL120,$AL$2:AL119,0),1)))</f>
        <v/>
      </c>
      <c r="AJ120" t="str">
        <f>IF(AL120="","",COUNTIF($AL$2:AL120,AL120))</f>
        <v/>
      </c>
      <c r="AK120" t="str">
        <f t="shared" si="51"/>
        <v/>
      </c>
      <c r="AL120" t="str">
        <f>IF(個人種目入力!G125="男",個人種目入力!B125,"")</f>
        <v/>
      </c>
      <c r="AM120" t="str">
        <f>IF(ISNUMBER(AL120),個人種目入力!C125,"")</f>
        <v/>
      </c>
      <c r="AN120" t="str">
        <f>IF(ISNUMBER(AL120),個人種目入力!D125,"")</f>
        <v/>
      </c>
      <c r="AO120" t="str">
        <f>IF(ISNUMBER(AL120),個人種目入力!F125,"")</f>
        <v/>
      </c>
      <c r="AP120" t="str">
        <f>IF(ISNUMBER(AL120),個人種目入力!H125,"")</f>
        <v/>
      </c>
    </row>
    <row r="121" spans="1:67" x14ac:dyDescent="0.15">
      <c r="A121" t="str">
        <f>IF(D121="","",IF(COUNTIF($D$2:D121,D121)=1,MAX($A$2:A120)+1,INDEX($A$2:A120,MATCH(D121,$D$2:D120,0),1)))</f>
        <v/>
      </c>
      <c r="B121" t="str">
        <f>IF(D121="","",COUNTIF($D$2:D121,D121))</f>
        <v/>
      </c>
      <c r="C121" t="str">
        <f t="shared" si="52"/>
        <v/>
      </c>
      <c r="D121" t="str">
        <f>IF(個人種目入力!G126="女",個人種目入力!B126,"")</f>
        <v/>
      </c>
      <c r="E121" t="str">
        <f>IF(ISNUMBER(D121),個人種目入力!C126,"")</f>
        <v/>
      </c>
      <c r="F121" t="str">
        <f>IF(ISNUMBER(D121),個人種目入力!D126,"")</f>
        <v/>
      </c>
      <c r="G121" t="str">
        <f>IF(ISNUMBER(D121),個人種目入力!F126,"")</f>
        <v/>
      </c>
      <c r="H121" t="str">
        <f>IF(ISNUMBER(D121),個人種目入力!H126,"")</f>
        <v/>
      </c>
      <c r="AI121" t="str">
        <f>IF(AL121="","",IF(COUNTIF($AL$2:AL121,AL121)=1,MAX($AI$2:AI120)+1,INDEX($AI$2:AI120,MATCH(AL121,$AL$2:AL120,0),1)))</f>
        <v/>
      </c>
      <c r="AJ121" t="str">
        <f>IF(AL121="","",COUNTIF($AL$2:AL121,AL121))</f>
        <v/>
      </c>
      <c r="AK121" t="str">
        <f t="shared" si="51"/>
        <v/>
      </c>
      <c r="AL121" t="str">
        <f>IF(個人種目入力!G126="男",個人種目入力!B126,"")</f>
        <v/>
      </c>
      <c r="AM121" t="str">
        <f>IF(ISNUMBER(AL121),個人種目入力!C126,"")</f>
        <v/>
      </c>
      <c r="AN121" t="str">
        <f>IF(ISNUMBER(AL121),個人種目入力!D126,"")</f>
        <v/>
      </c>
      <c r="AO121" t="str">
        <f>IF(ISNUMBER(AL121),個人種目入力!F126,"")</f>
        <v/>
      </c>
      <c r="AP121" t="str">
        <f>IF(ISNUMBER(AL121),個人種目入力!H126,"")</f>
        <v/>
      </c>
    </row>
    <row r="122" spans="1:67" x14ac:dyDescent="0.15">
      <c r="A122" t="str">
        <f>IF(D122="","",IF(COUNTIF($D$2:D122,D122)=1,MAX($A$2:A121)+1,INDEX($A$2:A121,MATCH(D122,$D$2:D121,0),1)))</f>
        <v/>
      </c>
      <c r="B122" t="str">
        <f>IF(D122="","",COUNTIF($D$2:D122,D122))</f>
        <v/>
      </c>
      <c r="C122" t="str">
        <f t="shared" si="52"/>
        <v/>
      </c>
      <c r="D122" t="str">
        <f>IF(個人種目入力!G127="女",個人種目入力!B127,"")</f>
        <v/>
      </c>
      <c r="E122" t="str">
        <f>IF(ISNUMBER(D122),個人種目入力!C127,"")</f>
        <v/>
      </c>
      <c r="F122" t="str">
        <f>IF(ISNUMBER(D122),個人種目入力!D127,"")</f>
        <v/>
      </c>
      <c r="G122" t="str">
        <f>IF(ISNUMBER(D122),個人種目入力!F127,"")</f>
        <v/>
      </c>
      <c r="H122" t="str">
        <f>IF(ISNUMBER(D122),個人種目入力!H127,"")</f>
        <v/>
      </c>
      <c r="AI122" t="str">
        <f>IF(AL122="","",IF(COUNTIF($AL$2:AL122,AL122)=1,MAX($AI$2:AI121)+1,INDEX($AI$2:AI121,MATCH(AL122,$AL$2:AL121,0),1)))</f>
        <v/>
      </c>
      <c r="AJ122" t="str">
        <f>IF(AL122="","",COUNTIF($AL$2:AL122,AL122))</f>
        <v/>
      </c>
      <c r="AK122" t="str">
        <f t="shared" si="51"/>
        <v/>
      </c>
      <c r="AL122" t="str">
        <f>IF(個人種目入力!G127="男",個人種目入力!B127,"")</f>
        <v/>
      </c>
      <c r="AM122" t="str">
        <f>IF(ISNUMBER(AL122),個人種目入力!C127,"")</f>
        <v/>
      </c>
      <c r="AN122" t="str">
        <f>IF(ISNUMBER(AL122),個人種目入力!D127,"")</f>
        <v/>
      </c>
      <c r="AO122" t="str">
        <f>IF(ISNUMBER(AL122),個人種目入力!F127,"")</f>
        <v/>
      </c>
      <c r="AP122" t="str">
        <f>IF(ISNUMBER(AL122),個人種目入力!H127,"")</f>
        <v/>
      </c>
    </row>
    <row r="123" spans="1:67" x14ac:dyDescent="0.15">
      <c r="A123" t="str">
        <f>IF(D123="","",IF(COUNTIF($D$2:D123,D123)=1,MAX($A$2:A122)+1,INDEX($A$2:A122,MATCH(D123,$D$2:D122,0),1)))</f>
        <v/>
      </c>
      <c r="B123" t="str">
        <f>IF(D123="","",COUNTIF($D$2:D123,D123))</f>
        <v/>
      </c>
      <c r="C123" t="str">
        <f t="shared" si="52"/>
        <v/>
      </c>
      <c r="D123" t="str">
        <f>IF(個人種目入力!G128="女",個人種目入力!B128,"")</f>
        <v/>
      </c>
      <c r="E123" t="str">
        <f>IF(ISNUMBER(D123),個人種目入力!C128,"")</f>
        <v/>
      </c>
      <c r="F123" t="str">
        <f>IF(ISNUMBER(D123),個人種目入力!D128,"")</f>
        <v/>
      </c>
      <c r="G123" t="str">
        <f>IF(ISNUMBER(D123),個人種目入力!F128,"")</f>
        <v/>
      </c>
      <c r="H123" t="str">
        <f>IF(ISNUMBER(D123),個人種目入力!H128,"")</f>
        <v/>
      </c>
      <c r="AI123" t="str">
        <f>IF(AL123="","",IF(COUNTIF($AL$2:AL123,AL123)=1,MAX($AI$2:AI122)+1,INDEX($AI$2:AI122,MATCH(AL123,$AL$2:AL122,0),1)))</f>
        <v/>
      </c>
      <c r="AJ123" t="str">
        <f>IF(AL123="","",COUNTIF($AL$2:AL123,AL123))</f>
        <v/>
      </c>
      <c r="AK123" t="str">
        <f t="shared" si="51"/>
        <v/>
      </c>
      <c r="AL123" t="str">
        <f>IF(個人種目入力!G128="男",個人種目入力!B128,"")</f>
        <v/>
      </c>
      <c r="AM123" t="str">
        <f>IF(ISNUMBER(AL123),個人種目入力!C128,"")</f>
        <v/>
      </c>
      <c r="AN123" t="str">
        <f>IF(ISNUMBER(AL123),個人種目入力!D128,"")</f>
        <v/>
      </c>
      <c r="AO123" t="str">
        <f>IF(ISNUMBER(AL123),個人種目入力!F128,"")</f>
        <v/>
      </c>
      <c r="AP123" t="str">
        <f>IF(ISNUMBER(AL123),個人種目入力!H128,"")</f>
        <v/>
      </c>
    </row>
    <row r="124" spans="1:67" x14ac:dyDescent="0.15">
      <c r="A124" t="str">
        <f>IF(D124="","",IF(COUNTIF($D$2:D124,D124)=1,MAX($A$2:A123)+1,INDEX($A$2:A123,MATCH(D124,$D$2:D123,0),1)))</f>
        <v/>
      </c>
      <c r="B124" t="str">
        <f>IF(D124="","",COUNTIF($D$2:D124,D124))</f>
        <v/>
      </c>
      <c r="C124" t="str">
        <f t="shared" si="52"/>
        <v/>
      </c>
      <c r="D124" t="str">
        <f>IF(個人種目入力!G129="女",個人種目入力!B129,"")</f>
        <v/>
      </c>
      <c r="E124" t="str">
        <f>IF(ISNUMBER(D124),個人種目入力!C129,"")</f>
        <v/>
      </c>
      <c r="F124" t="str">
        <f>IF(ISNUMBER(D124),個人種目入力!D129,"")</f>
        <v/>
      </c>
      <c r="G124" t="str">
        <f>IF(ISNUMBER(D124),個人種目入力!F129,"")</f>
        <v/>
      </c>
      <c r="H124" t="str">
        <f>IF(ISNUMBER(D124),個人種目入力!H129,"")</f>
        <v/>
      </c>
      <c r="AI124" t="str">
        <f>IF(AL124="","",IF(COUNTIF($AL$2:AL124,AL124)=1,MAX($AI$2:AI123)+1,INDEX($AI$2:AI123,MATCH(AL124,$AL$2:AL123,0),1)))</f>
        <v/>
      </c>
      <c r="AJ124" t="str">
        <f>IF(AL124="","",COUNTIF($AL$2:AL124,AL124))</f>
        <v/>
      </c>
      <c r="AK124" t="str">
        <f t="shared" si="51"/>
        <v/>
      </c>
      <c r="AL124" t="str">
        <f>IF(個人種目入力!G129="男",個人種目入力!B129,"")</f>
        <v/>
      </c>
      <c r="AM124" t="str">
        <f>IF(ISNUMBER(AL124),個人種目入力!C129,"")</f>
        <v/>
      </c>
      <c r="AN124" t="str">
        <f>IF(ISNUMBER(AL124),個人種目入力!D129,"")</f>
        <v/>
      </c>
      <c r="AO124" t="str">
        <f>IF(ISNUMBER(AL124),個人種目入力!F129,"")</f>
        <v/>
      </c>
      <c r="AP124" t="str">
        <f>IF(ISNUMBER(AL124),個人種目入力!H129,"")</f>
        <v/>
      </c>
    </row>
    <row r="125" spans="1:67" x14ac:dyDescent="0.15">
      <c r="A125" t="str">
        <f>IF(D125="","",IF(COUNTIF($D$2:D125,D125)=1,MAX($A$2:A124)+1,INDEX($A$2:A124,MATCH(D125,$D$2:D124,0),1)))</f>
        <v/>
      </c>
      <c r="B125" t="str">
        <f>IF(D125="","",COUNTIF($D$2:D125,D125))</f>
        <v/>
      </c>
      <c r="C125" t="str">
        <f t="shared" si="52"/>
        <v/>
      </c>
      <c r="D125" t="str">
        <f>IF(個人種目入力!G130="女",個人種目入力!B130,"")</f>
        <v/>
      </c>
      <c r="E125" t="str">
        <f>IF(ISNUMBER(D125),個人種目入力!C130,"")</f>
        <v/>
      </c>
      <c r="F125" t="str">
        <f>IF(ISNUMBER(D125),個人種目入力!D130,"")</f>
        <v/>
      </c>
      <c r="G125" t="str">
        <f>IF(ISNUMBER(D125),個人種目入力!F130,"")</f>
        <v/>
      </c>
      <c r="H125" t="str">
        <f>IF(ISNUMBER(D125),個人種目入力!H130,"")</f>
        <v/>
      </c>
      <c r="AI125" t="str">
        <f>IF(AL125="","",IF(COUNTIF($AL$2:AL125,AL125)=1,MAX($AI$2:AI124)+1,INDEX($AI$2:AI124,MATCH(AL125,$AL$2:AL124,0),1)))</f>
        <v/>
      </c>
      <c r="AJ125" t="str">
        <f>IF(AL125="","",COUNTIF($AL$2:AL125,AL125))</f>
        <v/>
      </c>
      <c r="AK125" t="str">
        <f t="shared" si="51"/>
        <v/>
      </c>
      <c r="AL125" t="str">
        <f>IF(個人種目入力!G130="男",個人種目入力!B130,"")</f>
        <v/>
      </c>
      <c r="AM125" t="str">
        <f>IF(ISNUMBER(AL125),個人種目入力!C130,"")</f>
        <v/>
      </c>
      <c r="AN125" t="str">
        <f>IF(ISNUMBER(AL125),個人種目入力!D130,"")</f>
        <v/>
      </c>
      <c r="AO125" t="str">
        <f>IF(ISNUMBER(AL125),個人種目入力!F130,"")</f>
        <v/>
      </c>
      <c r="AP125" t="str">
        <f>IF(ISNUMBER(AL125),個人種目入力!H130,"")</f>
        <v/>
      </c>
    </row>
    <row r="126" spans="1:67" x14ac:dyDescent="0.15">
      <c r="A126" t="str">
        <f>IF(D126="","",IF(COUNTIF($D$2:D126,D126)=1,MAX($A$2:A125)+1,INDEX($A$2:A125,MATCH(D126,$D$2:D125,0),1)))</f>
        <v/>
      </c>
      <c r="B126" t="str">
        <f>IF(D126="","",COUNTIF($D$2:D126,D126))</f>
        <v/>
      </c>
      <c r="C126" t="str">
        <f t="shared" si="52"/>
        <v/>
      </c>
      <c r="D126" t="str">
        <f>IF(個人種目入力!G131="女",個人種目入力!B131,"")</f>
        <v/>
      </c>
      <c r="E126" t="str">
        <f>IF(ISNUMBER(D126),個人種目入力!C131,"")</f>
        <v/>
      </c>
      <c r="F126" t="str">
        <f>IF(ISNUMBER(D126),個人種目入力!D131,"")</f>
        <v/>
      </c>
      <c r="G126" t="str">
        <f>IF(ISNUMBER(D126),個人種目入力!F131,"")</f>
        <v/>
      </c>
      <c r="H126" t="str">
        <f>IF(ISNUMBER(D126),個人種目入力!H131,"")</f>
        <v/>
      </c>
      <c r="AI126" t="str">
        <f>IF(AL126="","",IF(COUNTIF($AL$2:AL126,AL126)=1,MAX($AI$2:AI125)+1,INDEX($AI$2:AI125,MATCH(AL126,$AL$2:AL125,0),1)))</f>
        <v/>
      </c>
      <c r="AJ126" t="str">
        <f>IF(AL126="","",COUNTIF($AL$2:AL126,AL126))</f>
        <v/>
      </c>
      <c r="AK126" t="str">
        <f t="shared" si="51"/>
        <v/>
      </c>
      <c r="AL126" t="str">
        <f>IF(個人種目入力!G131="男",個人種目入力!B131,"")</f>
        <v/>
      </c>
      <c r="AM126" t="str">
        <f>IF(ISNUMBER(AL126),個人種目入力!C131,"")</f>
        <v/>
      </c>
      <c r="AN126" t="str">
        <f>IF(ISNUMBER(AL126),個人種目入力!D131,"")</f>
        <v/>
      </c>
      <c r="AO126" t="str">
        <f>IF(ISNUMBER(AL126),個人種目入力!F131,"")</f>
        <v/>
      </c>
      <c r="AP126" t="str">
        <f>IF(ISNUMBER(AL126),個人種目入力!H131,"")</f>
        <v/>
      </c>
    </row>
    <row r="127" spans="1:67" x14ac:dyDescent="0.15">
      <c r="A127" s="107" t="str">
        <f>IF(D127="","",IF(COUNTIF($D$2:D127,D127)=1,MAX($A$2:A126)+1,INDEX($A$2:A126,MATCH(D127,$D$2:D126,0),1)))</f>
        <v/>
      </c>
      <c r="B127" s="107">
        <v>6</v>
      </c>
      <c r="C127" s="107" t="str">
        <f>IF(A127="","",A127&amp;B127)</f>
        <v/>
      </c>
      <c r="D127" s="107" t="str">
        <f>IF(リレー種目入力!D19="","",リレー種目入力!D19)</f>
        <v/>
      </c>
      <c r="E127" s="107" t="str">
        <f>IF(リレー種目入力!E19="","",リレー種目入力!E19)</f>
        <v/>
      </c>
      <c r="F127" s="107" t="str">
        <f>IF(リレー種目入力!F19="","",リレー種目入力!F19)</f>
        <v/>
      </c>
      <c r="G127" s="107" t="str">
        <f>IF(リレー種目入力!H19="","",リレー種目入力!H19)</f>
        <v/>
      </c>
      <c r="H127" s="107" t="s">
        <v>273</v>
      </c>
      <c r="I127" s="107"/>
      <c r="J127" s="107"/>
      <c r="K127" s="107"/>
      <c r="L127" s="107"/>
      <c r="M127" s="107"/>
      <c r="N127" s="107"/>
      <c r="O127" s="107"/>
      <c r="P127" s="107"/>
      <c r="Q127" s="107"/>
      <c r="R127" s="107"/>
      <c r="S127" s="107"/>
      <c r="T127" s="107"/>
      <c r="U127" s="107"/>
      <c r="V127" s="107"/>
      <c r="W127" s="107"/>
      <c r="X127" s="107"/>
      <c r="Y127" s="107"/>
      <c r="Z127" s="107"/>
      <c r="AA127" s="107"/>
      <c r="AB127" s="107"/>
      <c r="AC127" s="107"/>
      <c r="AD127" s="107"/>
      <c r="AE127" s="107"/>
      <c r="AF127" s="107"/>
      <c r="AG127" s="107"/>
      <c r="AH127" s="107"/>
      <c r="AI127" s="107" t="str">
        <f>IF(AL127="","",IF(COUNTIF($AL$2:AL127,AL127)=1,MAX($AI$2:AI126)+1,INDEX($AI$2:AI126,MATCH(AL127,$AL$2:AL126,0),1)))</f>
        <v/>
      </c>
      <c r="AJ127" s="107">
        <v>6</v>
      </c>
      <c r="AK127" s="107" t="str">
        <f>IF(AI127="","",AI127&amp;AJ127)</f>
        <v/>
      </c>
      <c r="AL127" s="107" t="str">
        <f>IF(リレー種目入力!D7="","",リレー種目入力!D7)</f>
        <v/>
      </c>
      <c r="AM127" s="107" t="str">
        <f>IF(リレー種目入力!E7="","",リレー種目入力!E7)</f>
        <v/>
      </c>
      <c r="AN127" s="107" t="str">
        <f>IF(リレー種目入力!F7="","",リレー種目入力!F7)</f>
        <v/>
      </c>
      <c r="AO127" s="107" t="str">
        <f>IF(リレー種目入力!H7="","",リレー種目入力!H7)</f>
        <v/>
      </c>
      <c r="AP127" s="107" t="s">
        <v>273</v>
      </c>
      <c r="AQ127" s="107"/>
      <c r="AR127" s="107"/>
      <c r="AS127" s="107"/>
      <c r="AT127" s="107"/>
      <c r="AU127" s="107"/>
      <c r="AV127" s="107"/>
      <c r="AW127" s="107"/>
      <c r="AX127" s="107"/>
      <c r="AY127" s="107"/>
      <c r="AZ127" s="107"/>
      <c r="BA127" s="107"/>
      <c r="BB127" s="107"/>
      <c r="BC127" s="107"/>
      <c r="BD127" s="107"/>
      <c r="BE127" s="107"/>
      <c r="BF127" s="107"/>
      <c r="BG127" s="107"/>
      <c r="BH127" s="107"/>
      <c r="BI127" s="107"/>
      <c r="BJ127" s="107"/>
      <c r="BK127" s="107"/>
      <c r="BL127" s="107"/>
      <c r="BM127" s="107"/>
      <c r="BN127" s="107"/>
      <c r="BO127" s="107"/>
    </row>
    <row r="128" spans="1:67" x14ac:dyDescent="0.15">
      <c r="A128" s="107" t="str">
        <f>IF(D128="","",IF(COUNTIF($D$2:D128,D128)=1,MAX($A$2:A127)+1,INDEX($A$2:A127,MATCH(D128,$D$2:D127,0),1)))</f>
        <v/>
      </c>
      <c r="B128" s="107">
        <v>6</v>
      </c>
      <c r="C128" s="107" t="str">
        <f t="shared" ref="C128:C138" si="53">IF(A128="","",A128&amp;B128)</f>
        <v/>
      </c>
      <c r="D128" s="107" t="str">
        <f>IF(リレー種目入力!D20="","",リレー種目入力!D20)</f>
        <v/>
      </c>
      <c r="E128" s="107" t="str">
        <f>IF(リレー種目入力!E20="","",リレー種目入力!E20)</f>
        <v/>
      </c>
      <c r="F128" s="107" t="str">
        <f>IF(リレー種目入力!F20="","",リレー種目入力!F20)</f>
        <v/>
      </c>
      <c r="G128" s="107" t="str">
        <f>IF(リレー種目入力!H20="","",リレー種目入力!H20)</f>
        <v/>
      </c>
      <c r="H128" s="107" t="s">
        <v>273</v>
      </c>
      <c r="I128" s="107"/>
      <c r="J128" s="107"/>
      <c r="K128" s="107"/>
      <c r="L128" s="107"/>
      <c r="M128" s="107"/>
      <c r="N128" s="107"/>
      <c r="O128" s="107"/>
      <c r="P128" s="107"/>
      <c r="Q128" s="107"/>
      <c r="R128" s="107"/>
      <c r="S128" s="107"/>
      <c r="T128" s="107"/>
      <c r="U128" s="107"/>
      <c r="V128" s="107"/>
      <c r="W128" s="107"/>
      <c r="X128" s="107"/>
      <c r="Y128" s="107"/>
      <c r="Z128" s="107"/>
      <c r="AA128" s="107"/>
      <c r="AB128" s="107"/>
      <c r="AC128" s="107"/>
      <c r="AD128" s="107"/>
      <c r="AE128" s="107"/>
      <c r="AF128" s="107"/>
      <c r="AG128" s="107"/>
      <c r="AH128" s="107"/>
      <c r="AI128" s="107" t="str">
        <f>IF(AL128="","",IF(COUNTIF($AL$2:AL128,AL128)=1,MAX($AI$2:AI127)+1,INDEX($AI$2:AI127,MATCH(AL128,$AL$2:AL127,0),1)))</f>
        <v/>
      </c>
      <c r="AJ128" s="107">
        <v>6</v>
      </c>
      <c r="AK128" s="107" t="str">
        <f t="shared" ref="AK128:AK137" si="54">IF(AI128="","",AI128&amp;AJ128)</f>
        <v/>
      </c>
      <c r="AL128" s="107" t="str">
        <f>IF(リレー種目入力!D8="","",リレー種目入力!D8)</f>
        <v/>
      </c>
      <c r="AM128" s="107" t="str">
        <f>IF(リレー種目入力!E8="","",リレー種目入力!E8)</f>
        <v/>
      </c>
      <c r="AN128" s="107" t="str">
        <f>IF(リレー種目入力!F8="","",リレー種目入力!F8)</f>
        <v/>
      </c>
      <c r="AO128" s="107" t="str">
        <f>IF(リレー種目入力!H8="","",リレー種目入力!H8)</f>
        <v/>
      </c>
      <c r="AP128" s="107" t="s">
        <v>273</v>
      </c>
      <c r="AQ128" s="107"/>
      <c r="AR128" s="107"/>
      <c r="AS128" s="107"/>
      <c r="AT128" s="107"/>
      <c r="AU128" s="107"/>
      <c r="AV128" s="107"/>
      <c r="AW128" s="107"/>
      <c r="AX128" s="107"/>
      <c r="AY128" s="107"/>
      <c r="AZ128" s="107"/>
      <c r="BA128" s="107"/>
      <c r="BB128" s="107"/>
      <c r="BC128" s="107"/>
      <c r="BD128" s="107"/>
      <c r="BE128" s="107"/>
      <c r="BF128" s="107"/>
      <c r="BG128" s="107"/>
      <c r="BH128" s="107"/>
      <c r="BI128" s="107"/>
      <c r="BJ128" s="107"/>
      <c r="BK128" s="107"/>
      <c r="BL128" s="107"/>
      <c r="BM128" s="107"/>
      <c r="BN128" s="107"/>
      <c r="BO128" s="107"/>
    </row>
    <row r="129" spans="1:67" x14ac:dyDescent="0.15">
      <c r="A129" s="107" t="str">
        <f>IF(D129="","",IF(COUNTIF($D$2:D129,D129)=1,MAX($A$2:A128)+1,INDEX($A$2:A128,MATCH(D129,$D$2:D128,0),1)))</f>
        <v/>
      </c>
      <c r="B129" s="107">
        <v>6</v>
      </c>
      <c r="C129" s="107" t="str">
        <f t="shared" si="53"/>
        <v/>
      </c>
      <c r="D129" s="107" t="str">
        <f>IF(リレー種目入力!D21="","",リレー種目入力!D21)</f>
        <v/>
      </c>
      <c r="E129" s="107" t="str">
        <f>IF(リレー種目入力!E21="","",リレー種目入力!E21)</f>
        <v/>
      </c>
      <c r="F129" s="107" t="str">
        <f>IF(リレー種目入力!F21="","",リレー種目入力!F21)</f>
        <v/>
      </c>
      <c r="G129" s="107" t="str">
        <f>IF(リレー種目入力!H21="","",リレー種目入力!H21)</f>
        <v/>
      </c>
      <c r="H129" s="107" t="s">
        <v>273</v>
      </c>
      <c r="I129" s="107"/>
      <c r="J129" s="107"/>
      <c r="K129" s="107"/>
      <c r="L129" s="107"/>
      <c r="M129" s="107"/>
      <c r="N129" s="107"/>
      <c r="O129" s="107"/>
      <c r="P129" s="107"/>
      <c r="Q129" s="107"/>
      <c r="R129" s="107"/>
      <c r="S129" s="107"/>
      <c r="T129" s="107"/>
      <c r="U129" s="107"/>
      <c r="V129" s="107"/>
      <c r="W129" s="107"/>
      <c r="X129" s="107"/>
      <c r="Y129" s="107"/>
      <c r="Z129" s="107"/>
      <c r="AA129" s="107"/>
      <c r="AB129" s="107"/>
      <c r="AC129" s="107"/>
      <c r="AD129" s="107"/>
      <c r="AE129" s="107"/>
      <c r="AF129" s="107"/>
      <c r="AG129" s="107"/>
      <c r="AH129" s="107"/>
      <c r="AI129" s="107" t="str">
        <f>IF(AL129="","",IF(COUNTIF($AL$2:AL129,AL129)=1,MAX($AI$2:AI128)+1,INDEX($AI$2:AI128,MATCH(AL129,$AL$2:AL128,0),1)))</f>
        <v/>
      </c>
      <c r="AJ129" s="107">
        <v>6</v>
      </c>
      <c r="AK129" s="107" t="str">
        <f t="shared" si="54"/>
        <v/>
      </c>
      <c r="AL129" s="107" t="str">
        <f>IF(リレー種目入力!D9="","",リレー種目入力!D9)</f>
        <v/>
      </c>
      <c r="AM129" s="107" t="str">
        <f>IF(リレー種目入力!E9="","",リレー種目入力!E9)</f>
        <v/>
      </c>
      <c r="AN129" s="107" t="str">
        <f>IF(リレー種目入力!F9="","",リレー種目入力!F9)</f>
        <v/>
      </c>
      <c r="AO129" s="107" t="str">
        <f>IF(リレー種目入力!H9="","",リレー種目入力!H9)</f>
        <v/>
      </c>
      <c r="AP129" s="107" t="s">
        <v>273</v>
      </c>
      <c r="AQ129" s="107"/>
      <c r="AR129" s="107"/>
      <c r="AS129" s="107"/>
      <c r="AT129" s="107"/>
      <c r="AU129" s="107"/>
      <c r="AV129" s="107"/>
      <c r="AW129" s="107"/>
      <c r="AX129" s="107"/>
      <c r="AY129" s="107"/>
      <c r="AZ129" s="107"/>
      <c r="BA129" s="107"/>
      <c r="BB129" s="107"/>
      <c r="BC129" s="107"/>
      <c r="BD129" s="107"/>
      <c r="BE129" s="107"/>
      <c r="BF129" s="107"/>
      <c r="BG129" s="107"/>
      <c r="BH129" s="107"/>
      <c r="BI129" s="107"/>
      <c r="BJ129" s="107"/>
      <c r="BK129" s="107"/>
      <c r="BL129" s="107"/>
      <c r="BM129" s="107"/>
      <c r="BN129" s="107"/>
      <c r="BO129" s="107"/>
    </row>
    <row r="130" spans="1:67" x14ac:dyDescent="0.15">
      <c r="A130" s="107" t="str">
        <f>IF(D130="","",IF(COUNTIF($D$2:D130,D130)=1,MAX($A$2:A129)+1,INDEX($A$2:A129,MATCH(D130,$D$2:D129,0),1)))</f>
        <v/>
      </c>
      <c r="B130" s="107">
        <v>6</v>
      </c>
      <c r="C130" s="107" t="str">
        <f t="shared" si="53"/>
        <v/>
      </c>
      <c r="D130" s="107" t="str">
        <f>IF(リレー種目入力!D22="","",リレー種目入力!D22)</f>
        <v/>
      </c>
      <c r="E130" s="107" t="str">
        <f>IF(リレー種目入力!E22="","",リレー種目入力!E22)</f>
        <v/>
      </c>
      <c r="F130" s="107" t="str">
        <f>IF(リレー種目入力!F22="","",リレー種目入力!F22)</f>
        <v/>
      </c>
      <c r="G130" s="107" t="str">
        <f>IF(リレー種目入力!H22="","",リレー種目入力!H22)</f>
        <v/>
      </c>
      <c r="H130" s="107" t="s">
        <v>273</v>
      </c>
      <c r="I130" s="107"/>
      <c r="J130" s="107"/>
      <c r="K130" s="107"/>
      <c r="L130" s="107"/>
      <c r="M130" s="107"/>
      <c r="N130" s="107"/>
      <c r="O130" s="107"/>
      <c r="P130" s="107"/>
      <c r="Q130" s="107"/>
      <c r="R130" s="107"/>
      <c r="S130" s="107"/>
      <c r="T130" s="107"/>
      <c r="U130" s="107"/>
      <c r="V130" s="107"/>
      <c r="W130" s="107"/>
      <c r="X130" s="107"/>
      <c r="Y130" s="107"/>
      <c r="Z130" s="107"/>
      <c r="AA130" s="107"/>
      <c r="AB130" s="107"/>
      <c r="AC130" s="107"/>
      <c r="AD130" s="107"/>
      <c r="AE130" s="107"/>
      <c r="AF130" s="107"/>
      <c r="AG130" s="107"/>
      <c r="AH130" s="107"/>
      <c r="AI130" s="107" t="str">
        <f>IF(AL130="","",IF(COUNTIF($AL$2:AL130,AL130)=1,MAX($AI$2:AI129)+1,INDEX($AI$2:AI129,MATCH(AL130,$AL$2:AL129,0),1)))</f>
        <v/>
      </c>
      <c r="AJ130" s="107">
        <v>6</v>
      </c>
      <c r="AK130" s="107" t="str">
        <f t="shared" si="54"/>
        <v/>
      </c>
      <c r="AL130" s="107" t="str">
        <f>IF(リレー種目入力!D10="","",リレー種目入力!D10)</f>
        <v/>
      </c>
      <c r="AM130" s="107" t="str">
        <f>IF(リレー種目入力!E10="","",リレー種目入力!E10)</f>
        <v/>
      </c>
      <c r="AN130" s="107" t="str">
        <f>IF(リレー種目入力!F10="","",リレー種目入力!F10)</f>
        <v/>
      </c>
      <c r="AO130" s="107" t="str">
        <f>IF(リレー種目入力!H10="","",リレー種目入力!H10)</f>
        <v/>
      </c>
      <c r="AP130" s="107" t="s">
        <v>273</v>
      </c>
      <c r="AQ130" s="107"/>
      <c r="AR130" s="107"/>
      <c r="AS130" s="107"/>
      <c r="AT130" s="107"/>
      <c r="AU130" s="107"/>
      <c r="AV130" s="107"/>
      <c r="AW130" s="107"/>
      <c r="AX130" s="107"/>
      <c r="AY130" s="107"/>
      <c r="AZ130" s="107"/>
      <c r="BA130" s="107"/>
      <c r="BB130" s="107"/>
      <c r="BC130" s="107"/>
      <c r="BD130" s="107"/>
      <c r="BE130" s="107"/>
      <c r="BF130" s="107"/>
      <c r="BG130" s="107"/>
      <c r="BH130" s="107"/>
      <c r="BI130" s="107"/>
      <c r="BJ130" s="107"/>
      <c r="BK130" s="107"/>
      <c r="BL130" s="107"/>
      <c r="BM130" s="107"/>
      <c r="BN130" s="107"/>
      <c r="BO130" s="107"/>
    </row>
    <row r="131" spans="1:67" x14ac:dyDescent="0.15">
      <c r="A131" s="107" t="str">
        <f>IF(D131="","",IF(COUNTIF($D$2:D131,D131)=1,MAX($A$2:A130)+1,INDEX($A$2:A130,MATCH(D131,$D$2:D130,0),1)))</f>
        <v/>
      </c>
      <c r="B131" s="107">
        <v>6</v>
      </c>
      <c r="C131" s="107" t="str">
        <f t="shared" si="53"/>
        <v/>
      </c>
      <c r="D131" s="107" t="str">
        <f>IF(リレー種目入力!D23="","",リレー種目入力!D23)</f>
        <v/>
      </c>
      <c r="E131" s="107" t="str">
        <f>IF(リレー種目入力!E23="","",リレー種目入力!E23)</f>
        <v/>
      </c>
      <c r="F131" s="107" t="str">
        <f>IF(リレー種目入力!F23="","",リレー種目入力!F23)</f>
        <v/>
      </c>
      <c r="G131" s="107" t="str">
        <f>IF(リレー種目入力!H23="","",リレー種目入力!H23)</f>
        <v/>
      </c>
      <c r="H131" s="107" t="s">
        <v>273</v>
      </c>
      <c r="I131" s="107"/>
      <c r="J131" s="107"/>
      <c r="K131" s="107"/>
      <c r="L131" s="107"/>
      <c r="M131" s="107"/>
      <c r="N131" s="107"/>
      <c r="O131" s="107"/>
      <c r="P131" s="107"/>
      <c r="Q131" s="107"/>
      <c r="R131" s="107"/>
      <c r="S131" s="107"/>
      <c r="T131" s="107"/>
      <c r="U131" s="107"/>
      <c r="V131" s="107"/>
      <c r="W131" s="107"/>
      <c r="X131" s="107"/>
      <c r="Y131" s="107"/>
      <c r="Z131" s="107"/>
      <c r="AA131" s="107"/>
      <c r="AB131" s="107"/>
      <c r="AC131" s="107"/>
      <c r="AD131" s="107"/>
      <c r="AE131" s="107"/>
      <c r="AF131" s="107"/>
      <c r="AG131" s="107"/>
      <c r="AH131" s="107"/>
      <c r="AI131" s="107" t="str">
        <f>IF(AL131="","",IF(COUNTIF($AL$2:AL131,AL131)=1,MAX($AI$2:AI130)+1,INDEX($AI$2:AI130,MATCH(AL131,$AL$2:AL130,0),1)))</f>
        <v/>
      </c>
      <c r="AJ131" s="107">
        <v>6</v>
      </c>
      <c r="AK131" s="107" t="str">
        <f t="shared" si="54"/>
        <v/>
      </c>
      <c r="AL131" s="107" t="str">
        <f>IF(リレー種目入力!D11="","",リレー種目入力!D11)</f>
        <v/>
      </c>
      <c r="AM131" s="107" t="str">
        <f>IF(リレー種目入力!E11="","",リレー種目入力!E11)</f>
        <v/>
      </c>
      <c r="AN131" s="107" t="str">
        <f>IF(リレー種目入力!F11="","",リレー種目入力!F11)</f>
        <v/>
      </c>
      <c r="AO131" s="107" t="str">
        <f>IF(リレー種目入力!H11="","",リレー種目入力!H11)</f>
        <v/>
      </c>
      <c r="AP131" s="107" t="s">
        <v>273</v>
      </c>
      <c r="AQ131" s="107"/>
      <c r="AR131" s="107"/>
      <c r="AS131" s="107"/>
      <c r="AT131" s="107"/>
      <c r="AU131" s="107"/>
      <c r="AV131" s="107"/>
      <c r="AW131" s="107"/>
      <c r="AX131" s="107"/>
      <c r="AY131" s="107"/>
      <c r="AZ131" s="107"/>
      <c r="BA131" s="107"/>
      <c r="BB131" s="107"/>
      <c r="BC131" s="107"/>
      <c r="BD131" s="107"/>
      <c r="BE131" s="107"/>
      <c r="BF131" s="107"/>
      <c r="BG131" s="107"/>
      <c r="BH131" s="107"/>
      <c r="BI131" s="107"/>
      <c r="BJ131" s="107"/>
      <c r="BK131" s="107"/>
      <c r="BL131" s="107"/>
      <c r="BM131" s="107"/>
      <c r="BN131" s="107"/>
      <c r="BO131" s="107"/>
    </row>
    <row r="132" spans="1:67" x14ac:dyDescent="0.15">
      <c r="A132" s="107" t="str">
        <f>IF(D132="","",IF(COUNTIF($D$2:D132,D132)=1,MAX($A$2:A131)+1,INDEX($A$2:A131,MATCH(D132,$D$2:D131,0),1)))</f>
        <v/>
      </c>
      <c r="B132" s="107">
        <v>6</v>
      </c>
      <c r="C132" s="107" t="str">
        <f t="shared" si="53"/>
        <v/>
      </c>
      <c r="D132" s="107" t="str">
        <f>IF(リレー種目入力!D24="","",リレー種目入力!D24)</f>
        <v/>
      </c>
      <c r="E132" s="107" t="str">
        <f>IF(リレー種目入力!E24="","",リレー種目入力!E24)</f>
        <v/>
      </c>
      <c r="F132" s="107" t="str">
        <f>IF(リレー種目入力!F24="","",リレー種目入力!F24)</f>
        <v/>
      </c>
      <c r="G132" s="107" t="str">
        <f>IF(リレー種目入力!H24="","",リレー種目入力!H24)</f>
        <v/>
      </c>
      <c r="H132" s="107" t="s">
        <v>273</v>
      </c>
      <c r="I132" s="107"/>
      <c r="J132" s="107"/>
      <c r="K132" s="107"/>
      <c r="L132" s="107"/>
      <c r="M132" s="107"/>
      <c r="N132" s="107"/>
      <c r="O132" s="107"/>
      <c r="P132" s="107"/>
      <c r="Q132" s="107"/>
      <c r="R132" s="107"/>
      <c r="S132" s="107"/>
      <c r="T132" s="107"/>
      <c r="U132" s="107"/>
      <c r="V132" s="107"/>
      <c r="W132" s="107"/>
      <c r="X132" s="107"/>
      <c r="Y132" s="107"/>
      <c r="Z132" s="107"/>
      <c r="AA132" s="107"/>
      <c r="AB132" s="107"/>
      <c r="AC132" s="107"/>
      <c r="AD132" s="107"/>
      <c r="AE132" s="107"/>
      <c r="AF132" s="107"/>
      <c r="AG132" s="107"/>
      <c r="AH132" s="107"/>
      <c r="AI132" s="107" t="str">
        <f>IF(AL132="","",IF(COUNTIF($AL$2:AL132,AL132)=1,MAX($AI$2:AI131)+1,INDEX($AI$2:AI131,MATCH(AL132,$AL$2:AL131,0),1)))</f>
        <v/>
      </c>
      <c r="AJ132" s="107">
        <v>6</v>
      </c>
      <c r="AK132" s="107" t="str">
        <f t="shared" si="54"/>
        <v/>
      </c>
      <c r="AL132" s="107" t="str">
        <f>IF(リレー種目入力!D12="","",リレー種目入力!D12)</f>
        <v/>
      </c>
      <c r="AM132" s="107" t="str">
        <f>IF(リレー種目入力!E12="","",リレー種目入力!E12)</f>
        <v/>
      </c>
      <c r="AN132" s="107" t="str">
        <f>IF(リレー種目入力!F12="","",リレー種目入力!F12)</f>
        <v/>
      </c>
      <c r="AO132" s="107" t="str">
        <f>IF(リレー種目入力!H12="","",リレー種目入力!H12)</f>
        <v/>
      </c>
      <c r="AP132" s="107" t="s">
        <v>273</v>
      </c>
      <c r="AQ132" s="107"/>
      <c r="AR132" s="107"/>
      <c r="AS132" s="107"/>
      <c r="AT132" s="107"/>
      <c r="AU132" s="107"/>
      <c r="AV132" s="107"/>
      <c r="AW132" s="107"/>
      <c r="AX132" s="107"/>
      <c r="AY132" s="107"/>
      <c r="AZ132" s="107"/>
      <c r="BA132" s="107"/>
      <c r="BB132" s="107"/>
      <c r="BC132" s="107"/>
      <c r="BD132" s="107"/>
      <c r="BE132" s="107"/>
      <c r="BF132" s="107"/>
      <c r="BG132" s="107"/>
      <c r="BH132" s="107"/>
      <c r="BI132" s="107"/>
      <c r="BJ132" s="107"/>
      <c r="BK132" s="107"/>
      <c r="BL132" s="107"/>
      <c r="BM132" s="107"/>
      <c r="BN132" s="107"/>
      <c r="BO132" s="107"/>
    </row>
    <row r="133" spans="1:67" x14ac:dyDescent="0.15">
      <c r="A133" s="107" t="str">
        <f>IF(D133="","",IF(COUNTIF($D$2:D133,D133)=1,MAX($A$2:A132)+1,INDEX($A$2:A132,MATCH(D133,$D$2:D132,0),1)))</f>
        <v/>
      </c>
      <c r="B133" s="107">
        <v>7</v>
      </c>
      <c r="C133" s="107" t="str">
        <f t="shared" si="53"/>
        <v/>
      </c>
      <c r="D133" s="107" t="str">
        <f>IF(リレー種目入力!D25="","",リレー種目入力!D25)</f>
        <v/>
      </c>
      <c r="E133" s="107" t="str">
        <f>IF(リレー種目入力!E25="","",リレー種目入力!E25)</f>
        <v/>
      </c>
      <c r="F133" s="107" t="str">
        <f>IF(リレー種目入力!F25="","",リレー種目入力!F25)</f>
        <v/>
      </c>
      <c r="G133" s="107" t="str">
        <f>IF(リレー種目入力!H25="","",リレー種目入力!H25)</f>
        <v/>
      </c>
      <c r="H133" s="107" t="s">
        <v>273</v>
      </c>
      <c r="I133" s="107"/>
      <c r="J133" s="107"/>
      <c r="K133" s="107"/>
      <c r="L133" s="107"/>
      <c r="M133" s="107"/>
      <c r="N133" s="107"/>
      <c r="O133" s="107"/>
      <c r="P133" s="107"/>
      <c r="Q133" s="107"/>
      <c r="R133" s="107"/>
      <c r="S133" s="107"/>
      <c r="T133" s="107"/>
      <c r="U133" s="107"/>
      <c r="V133" s="107"/>
      <c r="W133" s="107"/>
      <c r="X133" s="107"/>
      <c r="Y133" s="107"/>
      <c r="Z133" s="107"/>
      <c r="AA133" s="107"/>
      <c r="AB133" s="107"/>
      <c r="AC133" s="107"/>
      <c r="AD133" s="107"/>
      <c r="AE133" s="107"/>
      <c r="AF133" s="107"/>
      <c r="AG133" s="107"/>
      <c r="AH133" s="107"/>
      <c r="AI133" s="107" t="str">
        <f>IF(AL133="","",IF(COUNTIF($AL$2:AL133,AL133)=1,MAX($AI$2:AI132)+1,INDEX($AI$2:AI132,MATCH(AL133,$AL$2:AL132,0),1)))</f>
        <v/>
      </c>
      <c r="AJ133" s="107">
        <v>7</v>
      </c>
      <c r="AK133" s="107" t="str">
        <f t="shared" si="54"/>
        <v/>
      </c>
      <c r="AL133" s="107" t="str">
        <f>IF(リレー種目入力!D13="","",リレー種目入力!D13)</f>
        <v/>
      </c>
      <c r="AM133" s="107" t="str">
        <f>IF(リレー種目入力!E13="","",リレー種目入力!E13)</f>
        <v/>
      </c>
      <c r="AN133" s="107" t="str">
        <f>IF(リレー種目入力!F13="","",リレー種目入力!F13)</f>
        <v/>
      </c>
      <c r="AO133" s="107" t="str">
        <f>IF(リレー種目入力!H13="","",リレー種目入力!H13)</f>
        <v/>
      </c>
      <c r="AP133" s="107" t="s">
        <v>273</v>
      </c>
      <c r="AQ133" s="107"/>
      <c r="AR133" s="107"/>
      <c r="AS133" s="107"/>
      <c r="AT133" s="107"/>
      <c r="AU133" s="107"/>
      <c r="AV133" s="107"/>
      <c r="AW133" s="107"/>
      <c r="AX133" s="107"/>
      <c r="AY133" s="107"/>
      <c r="AZ133" s="107"/>
      <c r="BA133" s="107"/>
      <c r="BB133" s="107"/>
      <c r="BC133" s="107"/>
      <c r="BD133" s="107"/>
      <c r="BE133" s="107"/>
      <c r="BF133" s="107"/>
      <c r="BG133" s="107"/>
      <c r="BH133" s="107"/>
      <c r="BI133" s="107"/>
      <c r="BJ133" s="107"/>
      <c r="BK133" s="107"/>
      <c r="BL133" s="107"/>
      <c r="BM133" s="107"/>
      <c r="BN133" s="107"/>
      <c r="BO133" s="107"/>
    </row>
    <row r="134" spans="1:67" x14ac:dyDescent="0.15">
      <c r="A134" s="107" t="str">
        <f>IF(D134="","",IF(COUNTIF($D$2:D134,D134)=1,MAX($A$2:A133)+1,INDEX($A$2:A133,MATCH(D134,$D$2:D133,0),1)))</f>
        <v/>
      </c>
      <c r="B134" s="107">
        <v>7</v>
      </c>
      <c r="C134" s="107" t="str">
        <f t="shared" si="53"/>
        <v/>
      </c>
      <c r="D134" s="107" t="str">
        <f>IF(リレー種目入力!D26="","",リレー種目入力!D26)</f>
        <v/>
      </c>
      <c r="E134" s="107" t="str">
        <f>IF(リレー種目入力!E26="","",リレー種目入力!E26)</f>
        <v/>
      </c>
      <c r="F134" s="107" t="str">
        <f>IF(リレー種目入力!F26="","",リレー種目入力!F26)</f>
        <v/>
      </c>
      <c r="G134" s="107" t="str">
        <f>IF(リレー種目入力!H26="","",リレー種目入力!H26)</f>
        <v/>
      </c>
      <c r="H134" s="107" t="s">
        <v>273</v>
      </c>
      <c r="I134" s="107"/>
      <c r="J134" s="107"/>
      <c r="K134" s="107"/>
      <c r="L134" s="107"/>
      <c r="M134" s="107"/>
      <c r="N134" s="107"/>
      <c r="O134" s="107"/>
      <c r="P134" s="107"/>
      <c r="Q134" s="107"/>
      <c r="R134" s="107"/>
      <c r="S134" s="107"/>
      <c r="T134" s="107"/>
      <c r="U134" s="107"/>
      <c r="V134" s="107"/>
      <c r="W134" s="107"/>
      <c r="X134" s="107"/>
      <c r="Y134" s="107"/>
      <c r="Z134" s="107"/>
      <c r="AA134" s="107"/>
      <c r="AB134" s="107"/>
      <c r="AC134" s="107"/>
      <c r="AD134" s="107"/>
      <c r="AE134" s="107"/>
      <c r="AF134" s="107"/>
      <c r="AG134" s="107"/>
      <c r="AH134" s="107"/>
      <c r="AI134" s="107" t="str">
        <f>IF(AL134="","",IF(COUNTIF($AL$2:AL134,AL134)=1,MAX($AI$2:AI133)+1,INDEX($AI$2:AI133,MATCH(AL134,$AL$2:AL133,0),1)))</f>
        <v/>
      </c>
      <c r="AJ134" s="107">
        <v>7</v>
      </c>
      <c r="AK134" s="107" t="str">
        <f t="shared" si="54"/>
        <v/>
      </c>
      <c r="AL134" s="107" t="str">
        <f>IF(リレー種目入力!D14="","",リレー種目入力!D14)</f>
        <v/>
      </c>
      <c r="AM134" s="107" t="str">
        <f>IF(リレー種目入力!E14="","",リレー種目入力!E14)</f>
        <v/>
      </c>
      <c r="AN134" s="107" t="str">
        <f>IF(リレー種目入力!F14="","",リレー種目入力!F14)</f>
        <v/>
      </c>
      <c r="AO134" s="107" t="str">
        <f>IF(リレー種目入力!H14="","",リレー種目入力!H14)</f>
        <v/>
      </c>
      <c r="AP134" s="107" t="s">
        <v>273</v>
      </c>
      <c r="AQ134" s="107"/>
      <c r="AR134" s="107"/>
      <c r="AS134" s="107"/>
      <c r="AT134" s="107"/>
      <c r="AU134" s="107"/>
      <c r="AV134" s="107"/>
      <c r="AW134" s="107"/>
      <c r="AX134" s="107"/>
      <c r="AY134" s="107"/>
      <c r="AZ134" s="107"/>
      <c r="BA134" s="107"/>
      <c r="BB134" s="107"/>
      <c r="BC134" s="107"/>
      <c r="BD134" s="107"/>
      <c r="BE134" s="107"/>
      <c r="BF134" s="107"/>
      <c r="BG134" s="107"/>
      <c r="BH134" s="107"/>
      <c r="BI134" s="107"/>
      <c r="BJ134" s="107"/>
      <c r="BK134" s="107"/>
      <c r="BL134" s="107"/>
      <c r="BM134" s="107"/>
      <c r="BN134" s="107"/>
      <c r="BO134" s="107"/>
    </row>
    <row r="135" spans="1:67" x14ac:dyDescent="0.15">
      <c r="A135" s="107" t="str">
        <f>IF(D135="","",IF(COUNTIF($D$2:D135,D135)=1,MAX($A$2:A134)+1,INDEX($A$2:A134,MATCH(D135,$D$2:D134,0),1)))</f>
        <v/>
      </c>
      <c r="B135" s="107">
        <v>7</v>
      </c>
      <c r="C135" s="107" t="str">
        <f t="shared" si="53"/>
        <v/>
      </c>
      <c r="D135" s="107" t="str">
        <f>IF(リレー種目入力!D27="","",リレー種目入力!D27)</f>
        <v/>
      </c>
      <c r="E135" s="107" t="str">
        <f>IF(リレー種目入力!E27="","",リレー種目入力!E27)</f>
        <v/>
      </c>
      <c r="F135" s="107" t="str">
        <f>IF(リレー種目入力!F27="","",リレー種目入力!F27)</f>
        <v/>
      </c>
      <c r="G135" s="107" t="str">
        <f>IF(リレー種目入力!H27="","",リレー種目入力!H27)</f>
        <v/>
      </c>
      <c r="H135" s="107" t="s">
        <v>273</v>
      </c>
      <c r="I135" s="107"/>
      <c r="J135" s="107"/>
      <c r="K135" s="107"/>
      <c r="L135" s="107"/>
      <c r="M135" s="107"/>
      <c r="N135" s="107"/>
      <c r="O135" s="107"/>
      <c r="P135" s="107"/>
      <c r="Q135" s="107"/>
      <c r="R135" s="107"/>
      <c r="S135" s="107"/>
      <c r="T135" s="107"/>
      <c r="U135" s="107"/>
      <c r="V135" s="107"/>
      <c r="W135" s="107"/>
      <c r="X135" s="107"/>
      <c r="Y135" s="107"/>
      <c r="Z135" s="107"/>
      <c r="AA135" s="107"/>
      <c r="AB135" s="107"/>
      <c r="AC135" s="107"/>
      <c r="AD135" s="107"/>
      <c r="AE135" s="107"/>
      <c r="AF135" s="107"/>
      <c r="AG135" s="107"/>
      <c r="AH135" s="107"/>
      <c r="AI135" s="107" t="str">
        <f>IF(AL135="","",IF(COUNTIF($AL$2:AL135,AL135)=1,MAX($AI$2:AI134)+1,INDEX($AI$2:AI134,MATCH(AL135,$AL$2:AL134,0),1)))</f>
        <v/>
      </c>
      <c r="AJ135" s="107">
        <v>7</v>
      </c>
      <c r="AK135" s="107" t="str">
        <f t="shared" si="54"/>
        <v/>
      </c>
      <c r="AL135" s="107" t="str">
        <f>IF(リレー種目入力!D15="","",リレー種目入力!D15)</f>
        <v/>
      </c>
      <c r="AM135" s="107" t="str">
        <f>IF(リレー種目入力!E15="","",リレー種目入力!E15)</f>
        <v/>
      </c>
      <c r="AN135" s="107" t="str">
        <f>IF(リレー種目入力!F15="","",リレー種目入力!F15)</f>
        <v/>
      </c>
      <c r="AO135" s="107" t="str">
        <f>IF(リレー種目入力!H15="","",リレー種目入力!H15)</f>
        <v/>
      </c>
      <c r="AP135" s="107" t="s">
        <v>273</v>
      </c>
      <c r="AQ135" s="107"/>
      <c r="AR135" s="107"/>
      <c r="AS135" s="107"/>
      <c r="AT135" s="107"/>
      <c r="AU135" s="107"/>
      <c r="AV135" s="107"/>
      <c r="AW135" s="107"/>
      <c r="AX135" s="107"/>
      <c r="AY135" s="107"/>
      <c r="AZ135" s="107"/>
      <c r="BA135" s="107"/>
      <c r="BB135" s="107"/>
      <c r="BC135" s="107"/>
      <c r="BD135" s="107"/>
      <c r="BE135" s="107"/>
      <c r="BF135" s="107"/>
      <c r="BG135" s="107"/>
      <c r="BH135" s="107"/>
      <c r="BI135" s="107"/>
      <c r="BJ135" s="107"/>
      <c r="BK135" s="107"/>
      <c r="BL135" s="107"/>
      <c r="BM135" s="107"/>
      <c r="BN135" s="107"/>
      <c r="BO135" s="107"/>
    </row>
    <row r="136" spans="1:67" x14ac:dyDescent="0.15">
      <c r="A136" s="107" t="str">
        <f>IF(D136="","",IF(COUNTIF($D$2:D136,D136)=1,MAX($A$2:A135)+1,INDEX($A$2:A135,MATCH(D136,$D$2:D135,0),1)))</f>
        <v/>
      </c>
      <c r="B136" s="107">
        <v>7</v>
      </c>
      <c r="C136" s="107" t="str">
        <f t="shared" si="53"/>
        <v/>
      </c>
      <c r="D136" s="107" t="str">
        <f>IF(リレー種目入力!D28="","",リレー種目入力!D28)</f>
        <v/>
      </c>
      <c r="E136" s="107" t="str">
        <f>IF(リレー種目入力!E28="","",リレー種目入力!E28)</f>
        <v/>
      </c>
      <c r="F136" s="107" t="str">
        <f>IF(リレー種目入力!F28="","",リレー種目入力!F28)</f>
        <v/>
      </c>
      <c r="G136" s="107" t="str">
        <f>IF(リレー種目入力!H28="","",リレー種目入力!H28)</f>
        <v/>
      </c>
      <c r="H136" s="107" t="s">
        <v>273</v>
      </c>
      <c r="I136" s="107"/>
      <c r="J136" s="107"/>
      <c r="K136" s="107"/>
      <c r="L136" s="107"/>
      <c r="M136" s="107"/>
      <c r="N136" s="107"/>
      <c r="O136" s="107"/>
      <c r="P136" s="107"/>
      <c r="Q136" s="107"/>
      <c r="R136" s="107"/>
      <c r="S136" s="107"/>
      <c r="T136" s="107"/>
      <c r="U136" s="107"/>
      <c r="V136" s="107"/>
      <c r="W136" s="107"/>
      <c r="X136" s="107"/>
      <c r="Y136" s="107"/>
      <c r="Z136" s="107"/>
      <c r="AA136" s="107"/>
      <c r="AB136" s="107"/>
      <c r="AC136" s="107"/>
      <c r="AD136" s="107"/>
      <c r="AE136" s="107"/>
      <c r="AF136" s="107"/>
      <c r="AG136" s="107"/>
      <c r="AH136" s="107"/>
      <c r="AI136" s="107" t="str">
        <f>IF(AL136="","",IF(COUNTIF($AL$2:AL136,AL136)=1,MAX($AI$2:AI135)+1,INDEX($AI$2:AI135,MATCH(AL136,$AL$2:AL135,0),1)))</f>
        <v/>
      </c>
      <c r="AJ136" s="107">
        <v>7</v>
      </c>
      <c r="AK136" s="107" t="str">
        <f t="shared" si="54"/>
        <v/>
      </c>
      <c r="AL136" s="107" t="str">
        <f>IF(リレー種目入力!D16="","",リレー種目入力!D16)</f>
        <v/>
      </c>
      <c r="AM136" s="107" t="str">
        <f>IF(リレー種目入力!E16="","",リレー種目入力!E16)</f>
        <v/>
      </c>
      <c r="AN136" s="107" t="str">
        <f>IF(リレー種目入力!F16="","",リレー種目入力!F16)</f>
        <v/>
      </c>
      <c r="AO136" s="107" t="str">
        <f>IF(リレー種目入力!H16="","",リレー種目入力!H16)</f>
        <v/>
      </c>
      <c r="AP136" s="107" t="s">
        <v>273</v>
      </c>
      <c r="AQ136" s="107"/>
      <c r="AR136" s="107"/>
      <c r="AS136" s="107"/>
      <c r="AT136" s="107"/>
      <c r="AU136" s="107"/>
      <c r="AV136" s="107"/>
      <c r="AW136" s="107"/>
      <c r="AX136" s="107"/>
      <c r="AY136" s="107"/>
      <c r="AZ136" s="107"/>
      <c r="BA136" s="107"/>
      <c r="BB136" s="107"/>
      <c r="BC136" s="107"/>
      <c r="BD136" s="107"/>
      <c r="BE136" s="107"/>
      <c r="BF136" s="107"/>
      <c r="BG136" s="107"/>
      <c r="BH136" s="107"/>
      <c r="BI136" s="107"/>
      <c r="BJ136" s="107"/>
      <c r="BK136" s="107"/>
      <c r="BL136" s="107"/>
      <c r="BM136" s="107"/>
      <c r="BN136" s="107"/>
      <c r="BO136" s="107"/>
    </row>
    <row r="137" spans="1:67" x14ac:dyDescent="0.15">
      <c r="A137" s="107" t="str">
        <f>IF(D137="","",IF(COUNTIF($D$2:D137,D137)=1,MAX($A$2:A136)+1,INDEX($A$2:A136,MATCH(D137,$D$2:D136,0),1)))</f>
        <v/>
      </c>
      <c r="B137" s="107">
        <v>7</v>
      </c>
      <c r="C137" s="107" t="str">
        <f t="shared" si="53"/>
        <v/>
      </c>
      <c r="D137" s="107" t="str">
        <f>IF(リレー種目入力!D29="","",リレー種目入力!D29)</f>
        <v/>
      </c>
      <c r="E137" s="107" t="str">
        <f>IF(リレー種目入力!E29="","",リレー種目入力!E29)</f>
        <v/>
      </c>
      <c r="F137" s="107" t="str">
        <f>IF(リレー種目入力!F29="","",リレー種目入力!F29)</f>
        <v/>
      </c>
      <c r="G137" s="107" t="str">
        <f>IF(リレー種目入力!H29="","",リレー種目入力!H29)</f>
        <v/>
      </c>
      <c r="H137" s="107" t="s">
        <v>273</v>
      </c>
      <c r="I137" s="107"/>
      <c r="J137" s="107"/>
      <c r="K137" s="107"/>
      <c r="L137" s="107"/>
      <c r="M137" s="107"/>
      <c r="N137" s="107"/>
      <c r="O137" s="107"/>
      <c r="P137" s="107"/>
      <c r="Q137" s="107"/>
      <c r="R137" s="107"/>
      <c r="S137" s="107"/>
      <c r="T137" s="107"/>
      <c r="U137" s="107"/>
      <c r="V137" s="107"/>
      <c r="W137" s="107"/>
      <c r="X137" s="107"/>
      <c r="Y137" s="107"/>
      <c r="Z137" s="107"/>
      <c r="AA137" s="107"/>
      <c r="AB137" s="107"/>
      <c r="AC137" s="107"/>
      <c r="AD137" s="107"/>
      <c r="AE137" s="107"/>
      <c r="AF137" s="107"/>
      <c r="AG137" s="107"/>
      <c r="AH137" s="107"/>
      <c r="AI137" s="107" t="str">
        <f>IF(AL137="","",IF(COUNTIF($AL$2:AL137,AL137)=1,MAX($AI$2:AI136)+1,INDEX($AI$2:AI136,MATCH(AL137,$AL$2:AL136,0),1)))</f>
        <v/>
      </c>
      <c r="AJ137" s="107">
        <v>7</v>
      </c>
      <c r="AK137" s="107" t="str">
        <f t="shared" si="54"/>
        <v/>
      </c>
      <c r="AL137" s="107" t="str">
        <f>IF(リレー種目入力!D17="","",リレー種目入力!D17)</f>
        <v/>
      </c>
      <c r="AM137" s="107" t="str">
        <f>IF(リレー種目入力!E17="","",リレー種目入力!E17)</f>
        <v/>
      </c>
      <c r="AN137" s="107" t="str">
        <f>IF(リレー種目入力!F17="","",リレー種目入力!F17)</f>
        <v/>
      </c>
      <c r="AO137" s="107" t="str">
        <f>IF(リレー種目入力!H17="","",リレー種目入力!H17)</f>
        <v/>
      </c>
      <c r="AP137" s="107" t="s">
        <v>273</v>
      </c>
      <c r="AQ137" s="107"/>
      <c r="AR137" s="107"/>
      <c r="AS137" s="107"/>
      <c r="AT137" s="107"/>
      <c r="AU137" s="107"/>
      <c r="AV137" s="107"/>
      <c r="AW137" s="107"/>
      <c r="AX137" s="107"/>
      <c r="AY137" s="107"/>
      <c r="AZ137" s="107"/>
      <c r="BA137" s="107"/>
      <c r="BB137" s="107"/>
      <c r="BC137" s="107"/>
      <c r="BD137" s="107"/>
      <c r="BE137" s="107"/>
      <c r="BF137" s="107"/>
      <c r="BG137" s="107"/>
      <c r="BH137" s="107"/>
      <c r="BI137" s="107"/>
      <c r="BJ137" s="107"/>
      <c r="BK137" s="107"/>
      <c r="BL137" s="107"/>
      <c r="BM137" s="107"/>
      <c r="BN137" s="107"/>
      <c r="BO137" s="107"/>
    </row>
    <row r="138" spans="1:67" x14ac:dyDescent="0.15">
      <c r="A138" s="107" t="str">
        <f>IF(D138="","",IF(COUNTIF($D$2:D138,D138)=1,MAX($A$2:A137)+1,INDEX($A$2:A137,MATCH(D138,$D$2:D137,0),1)))</f>
        <v/>
      </c>
      <c r="B138" s="107">
        <v>7</v>
      </c>
      <c r="C138" s="107" t="str">
        <f t="shared" si="53"/>
        <v/>
      </c>
      <c r="D138" s="107" t="str">
        <f>IF(リレー種目入力!D30="","",リレー種目入力!D30)</f>
        <v/>
      </c>
      <c r="E138" s="107" t="str">
        <f>IF(リレー種目入力!E30="","",リレー種目入力!E30)</f>
        <v/>
      </c>
      <c r="F138" s="107" t="str">
        <f>IF(リレー種目入力!F30="","",リレー種目入力!F30)</f>
        <v/>
      </c>
      <c r="G138" s="107" t="str">
        <f>IF(リレー種目入力!H30="","",リレー種目入力!H30)</f>
        <v/>
      </c>
      <c r="H138" s="107" t="s">
        <v>273</v>
      </c>
      <c r="I138" s="107"/>
      <c r="J138" s="107"/>
      <c r="K138" s="107"/>
      <c r="L138" s="107"/>
      <c r="M138" s="107"/>
      <c r="N138" s="107"/>
      <c r="O138" s="107"/>
      <c r="P138" s="107"/>
      <c r="Q138" s="107"/>
      <c r="R138" s="107"/>
      <c r="S138" s="107"/>
      <c r="T138" s="107"/>
      <c r="U138" s="107"/>
      <c r="V138" s="107"/>
      <c r="W138" s="107"/>
      <c r="X138" s="107"/>
      <c r="Y138" s="107"/>
      <c r="Z138" s="107"/>
      <c r="AA138" s="107"/>
      <c r="AB138" s="107"/>
      <c r="AC138" s="107"/>
      <c r="AD138" s="107"/>
      <c r="AE138" s="107"/>
      <c r="AF138" s="107"/>
      <c r="AG138" s="107"/>
      <c r="AH138" s="107"/>
      <c r="AI138" s="107" t="str">
        <f>IF(AL138="","",IF(COUNTIF($AL$2:AL138,AL138)=1,MAX($AI$2:AI137)+1,INDEX($AI$2:AI137,MATCH(AL138,$AL$2:AL137,0),1)))</f>
        <v/>
      </c>
      <c r="AJ138" s="107">
        <v>7</v>
      </c>
      <c r="AK138" s="107" t="str">
        <f t="shared" ref="AK138" si="55">IF(AI138="","",AI138&amp;AJ138)</f>
        <v/>
      </c>
      <c r="AL138" s="107" t="str">
        <f>IF(リレー種目入力!D18="","",リレー種目入力!D18)</f>
        <v/>
      </c>
      <c r="AM138" s="107" t="str">
        <f>IF(リレー種目入力!E18="","",リレー種目入力!E18)</f>
        <v/>
      </c>
      <c r="AN138" s="107" t="str">
        <f>IF(リレー種目入力!F18="","",リレー種目入力!F18)</f>
        <v/>
      </c>
      <c r="AO138" s="107" t="str">
        <f>IF(リレー種目入力!H18="","",リレー種目入力!H18)</f>
        <v/>
      </c>
      <c r="AP138" s="107" t="s">
        <v>273</v>
      </c>
      <c r="AQ138" s="107"/>
      <c r="AR138" s="107"/>
      <c r="AS138" s="107"/>
      <c r="AT138" s="107"/>
      <c r="AU138" s="107"/>
      <c r="AV138" s="107"/>
      <c r="AW138" s="107"/>
      <c r="AX138" s="107"/>
      <c r="AY138" s="107"/>
      <c r="AZ138" s="107"/>
      <c r="BA138" s="107"/>
      <c r="BB138" s="107"/>
      <c r="BC138" s="107"/>
      <c r="BD138" s="107"/>
      <c r="BE138" s="107"/>
      <c r="BF138" s="107"/>
      <c r="BG138" s="107"/>
      <c r="BH138" s="107"/>
      <c r="BI138" s="107"/>
      <c r="BJ138" s="107"/>
      <c r="BK138" s="107"/>
      <c r="BL138" s="107"/>
      <c r="BM138" s="107"/>
      <c r="BN138" s="107"/>
      <c r="BO138" s="107"/>
    </row>
  </sheetData>
  <sheetProtection algorithmName="SHA-512" hashValue="4hpaEe7XQHXJnnUIM4J1SledFTMwP/NP9rCuScW0F2qel4dBR1z24aPHGiAylTvyzFCa+SXkwsDlQoSdhzMr4Q==" saltValue="/0nGI0sOq+Md8iiLslRd1w==" spinCount="100000" sheet="1" objects="1" scenarios="1"/>
  <phoneticPr fontId="18"/>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22</vt:i4>
      </vt:variant>
    </vt:vector>
  </HeadingPairs>
  <TitlesOfParts>
    <vt:vector size="35" baseType="lpstr">
      <vt:lpstr>説明・注意(はじめに) 最初に必ず読んでください</vt:lpstr>
      <vt:lpstr>基礎データ</vt:lpstr>
      <vt:lpstr>個人種目入力</vt:lpstr>
      <vt:lpstr>リレー種目入力</vt:lpstr>
      <vt:lpstr>参加申込一覧表（男子）</vt:lpstr>
      <vt:lpstr>参加申込一覧表（女子）</vt:lpstr>
      <vt:lpstr>参加料納入書</vt:lpstr>
      <vt:lpstr>Sheet1</vt:lpstr>
      <vt:lpstr>種目処理</vt:lpstr>
      <vt:lpstr>自由シート</vt:lpstr>
      <vt:lpstr>(種目・作業用)</vt:lpstr>
      <vt:lpstr>kyougisha転記用</vt:lpstr>
      <vt:lpstr>relay転記用</vt:lpstr>
      <vt:lpstr>gakunen1</vt:lpstr>
      <vt:lpstr>gakunen2</vt:lpstr>
      <vt:lpstr>gender1</vt:lpstr>
      <vt:lpstr>prefec1</vt:lpstr>
      <vt:lpstr>prefec2</vt:lpstr>
      <vt:lpstr>リレー種目入力!Print_Area</vt:lpstr>
      <vt:lpstr>基礎データ!Print_Area</vt:lpstr>
      <vt:lpstr>個人種目入力!Print_Area</vt:lpstr>
      <vt:lpstr>'参加申込一覧表（女子）'!Print_Area</vt:lpstr>
      <vt:lpstr>'参加申込一覧表（男子）'!Print_Area</vt:lpstr>
      <vt:lpstr>参加料納入書!Print_Area</vt:lpstr>
      <vt:lpstr>'説明・注意(はじめに) 最初に必ず読んでください'!Print_Area</vt:lpstr>
      <vt:lpstr>個人種目入力!Print_Titles</vt:lpstr>
      <vt:lpstr>'参加申込一覧表（女子）'!shozoku</vt:lpstr>
      <vt:lpstr>'参加申込一覧表（男子）'!shozoku</vt:lpstr>
      <vt:lpstr>shozoku</vt:lpstr>
      <vt:lpstr>shozoku2</vt:lpstr>
      <vt:lpstr>shubetsu1</vt:lpstr>
      <vt:lpstr>shubetsu2</vt:lpstr>
      <vt:lpstr>shumoku2</vt:lpstr>
      <vt:lpstr>女</vt:lpstr>
      <vt:lpstr>男</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YRK14</dc:creator>
  <cp:lastModifiedBy>吉輝 長澤</cp:lastModifiedBy>
  <cp:lastPrinted>2021-06-01T23:06:43Z</cp:lastPrinted>
  <dcterms:created xsi:type="dcterms:W3CDTF">2015-11-12T01:11:30Z</dcterms:created>
  <dcterms:modified xsi:type="dcterms:W3CDTF">2025-06-07T04:14:19Z</dcterms:modified>
</cp:coreProperties>
</file>